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activeTab="2"/>
  </bookViews>
  <sheets>
    <sheet name="Koptāme" sheetId="11" r:id="rId1"/>
    <sheet name="Kopsavilkums" sheetId="10" r:id="rId2"/>
    <sheet name="Lokala tame" sheetId="12" r:id="rId3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0" i="12" l="1"/>
  <c r="P138" i="12"/>
  <c r="P137" i="12"/>
  <c r="P136" i="12"/>
  <c r="P135" i="12"/>
  <c r="P134" i="12"/>
  <c r="P133" i="12"/>
  <c r="P132" i="12"/>
  <c r="P131" i="12"/>
  <c r="P130" i="12"/>
  <c r="P129" i="12"/>
  <c r="P128" i="12"/>
  <c r="P127" i="12"/>
  <c r="P126" i="12"/>
  <c r="P125" i="12"/>
  <c r="P124" i="12"/>
  <c r="P123" i="12"/>
  <c r="P122" i="12"/>
  <c r="P121" i="12"/>
  <c r="P120" i="12"/>
  <c r="P119" i="12"/>
  <c r="P118" i="12"/>
  <c r="P117" i="12"/>
  <c r="P116" i="12"/>
  <c r="P115" i="12"/>
  <c r="P114" i="12"/>
  <c r="P113" i="12"/>
  <c r="P112" i="12"/>
  <c r="P111" i="12"/>
  <c r="P110" i="12"/>
  <c r="P109" i="12"/>
  <c r="P108" i="12"/>
  <c r="P107" i="12"/>
  <c r="P106" i="12"/>
  <c r="P105" i="12"/>
  <c r="P104" i="12"/>
  <c r="E104" i="12"/>
  <c r="P103" i="12"/>
  <c r="E103" i="12"/>
  <c r="P102" i="12"/>
  <c r="P101" i="12"/>
  <c r="P100" i="12"/>
  <c r="P99" i="12"/>
  <c r="P98" i="12"/>
  <c r="E98" i="12"/>
  <c r="P97" i="12"/>
  <c r="E97" i="12"/>
  <c r="P96" i="12"/>
  <c r="P95" i="12"/>
  <c r="P94" i="12"/>
  <c r="E94" i="12"/>
  <c r="P93" i="12"/>
  <c r="E93" i="12"/>
  <c r="P92" i="12"/>
  <c r="P91" i="12"/>
  <c r="E91" i="12"/>
  <c r="P90" i="12"/>
  <c r="P89" i="12"/>
  <c r="P88" i="12"/>
  <c r="P87" i="12"/>
  <c r="P86" i="12"/>
  <c r="P85" i="12"/>
  <c r="E85" i="12"/>
  <c r="P84" i="12"/>
  <c r="E84" i="12"/>
  <c r="P83" i="12"/>
  <c r="P82" i="12"/>
  <c r="P81" i="12"/>
  <c r="E81" i="12"/>
  <c r="P80" i="12"/>
  <c r="E80" i="12"/>
  <c r="P79" i="12"/>
  <c r="E79" i="12"/>
  <c r="P78" i="12"/>
  <c r="P77" i="12"/>
  <c r="E77" i="12"/>
  <c r="P76" i="12"/>
  <c r="E76" i="12"/>
  <c r="P75" i="12"/>
  <c r="P74" i="12"/>
  <c r="E74" i="12"/>
  <c r="P73" i="12"/>
  <c r="E73" i="12"/>
  <c r="P72" i="12"/>
  <c r="E72" i="12"/>
  <c r="P71" i="12"/>
  <c r="E71" i="12"/>
  <c r="P70" i="12"/>
  <c r="P69" i="12"/>
  <c r="E69" i="12"/>
  <c r="P68" i="12"/>
  <c r="E68" i="12"/>
  <c r="P67" i="12"/>
  <c r="P66" i="12"/>
  <c r="P65" i="12"/>
  <c r="E65" i="12"/>
  <c r="P64" i="12"/>
  <c r="E64" i="12"/>
  <c r="P63" i="12"/>
  <c r="P62" i="12"/>
  <c r="P61" i="12"/>
  <c r="P60" i="12"/>
  <c r="P59" i="12"/>
  <c r="E59" i="12"/>
  <c r="P58" i="12"/>
  <c r="E58" i="12"/>
  <c r="P57" i="12"/>
  <c r="P56" i="12"/>
  <c r="E56" i="12"/>
  <c r="P55" i="12"/>
  <c r="E55" i="12"/>
  <c r="P54" i="12"/>
  <c r="E54" i="12"/>
  <c r="P53" i="12"/>
  <c r="E53" i="12"/>
  <c r="P52" i="12"/>
  <c r="P51" i="12"/>
  <c r="P50" i="12"/>
  <c r="P49" i="12"/>
  <c r="P48" i="12"/>
  <c r="P47" i="12"/>
  <c r="E47" i="12"/>
  <c r="P46" i="12"/>
  <c r="E46" i="12"/>
  <c r="P45" i="12"/>
  <c r="P44" i="12"/>
  <c r="E44" i="12"/>
  <c r="P43" i="12"/>
  <c r="E43" i="12"/>
  <c r="P42" i="12"/>
  <c r="P41" i="12"/>
  <c r="P40" i="12"/>
  <c r="E40" i="12"/>
  <c r="P39" i="12"/>
  <c r="E39" i="12"/>
  <c r="P38" i="12"/>
  <c r="P37" i="12"/>
  <c r="P36" i="12"/>
  <c r="E36" i="12"/>
  <c r="P35" i="12"/>
  <c r="E35" i="12"/>
  <c r="P34" i="12"/>
  <c r="P33" i="12"/>
  <c r="P32" i="12"/>
  <c r="P31" i="12"/>
  <c r="P30" i="12"/>
  <c r="P29" i="12"/>
  <c r="P28" i="12"/>
  <c r="P27" i="12"/>
  <c r="P26" i="12"/>
  <c r="E26" i="12"/>
  <c r="P25" i="12"/>
  <c r="E25" i="12"/>
  <c r="P24" i="12"/>
  <c r="P23" i="12"/>
  <c r="E23" i="12"/>
  <c r="P22" i="12"/>
  <c r="E22" i="12"/>
  <c r="P21" i="12"/>
  <c r="P20" i="12"/>
  <c r="P19" i="12"/>
  <c r="P18" i="12"/>
  <c r="P17" i="12"/>
  <c r="P16" i="12"/>
  <c r="E16" i="12"/>
  <c r="P15" i="12"/>
  <c r="P14" i="12"/>
  <c r="A14" i="12"/>
  <c r="A15" i="12" s="1"/>
  <c r="A19" i="12" s="1"/>
  <c r="A28" i="12" s="1"/>
  <c r="A29" i="12" s="1"/>
  <c r="A30" i="12" s="1"/>
  <c r="A31" i="12" s="1"/>
  <c r="A32" i="12" s="1"/>
  <c r="A33" i="12" s="1"/>
  <c r="A41" i="12" s="1"/>
  <c r="A51" i="12" s="1"/>
  <c r="A52" i="12" s="1"/>
  <c r="A60" i="12" s="1"/>
  <c r="A61" i="12" s="1"/>
  <c r="A78" i="12" s="1"/>
  <c r="A86" i="12" s="1"/>
  <c r="A87" i="12" s="1"/>
  <c r="A101" i="12" s="1"/>
  <c r="A102" i="12" s="1"/>
  <c r="A105" i="12" s="1"/>
  <c r="A108" i="12" s="1"/>
  <c r="A109" i="12" s="1"/>
  <c r="A110" i="12" s="1"/>
  <c r="A111" i="12" s="1"/>
  <c r="A114" i="12" s="1"/>
  <c r="A115" i="12" s="1"/>
  <c r="A116" i="12" s="1"/>
  <c r="A120" i="12" s="1"/>
  <c r="A121" i="12" s="1"/>
  <c r="A122" i="12" s="1"/>
  <c r="A123" i="12" s="1"/>
  <c r="A124" i="12" s="1"/>
  <c r="A125" i="12" s="1"/>
  <c r="A128" i="12" s="1"/>
  <c r="A129" i="12" s="1"/>
  <c r="A130" i="12" s="1"/>
  <c r="A133" i="12" s="1"/>
  <c r="A134" i="12" s="1"/>
  <c r="A135" i="12" s="1"/>
  <c r="A136" i="12" s="1"/>
  <c r="A137" i="12" s="1"/>
  <c r="A138" i="12" s="1"/>
  <c r="P13" i="12"/>
  <c r="O12" i="12"/>
  <c r="O140" i="12" s="1"/>
  <c r="N12" i="12"/>
  <c r="N140" i="12" s="1"/>
  <c r="M12" i="12"/>
  <c r="P12" i="12" s="1"/>
  <c r="P140" i="12" s="1"/>
  <c r="O7" i="12" s="1"/>
  <c r="L12" i="12"/>
  <c r="L140" i="12" s="1"/>
  <c r="K12" i="12"/>
  <c r="I9" i="10" l="1"/>
  <c r="C20" i="11" l="1"/>
  <c r="D18" i="11"/>
  <c r="D20" i="11" s="1"/>
  <c r="I8" i="10"/>
  <c r="E18" i="11" l="1"/>
  <c r="E20" i="11" s="1"/>
</calcChain>
</file>

<file path=xl/sharedStrings.xml><?xml version="1.0" encoding="utf-8"?>
<sst xmlns="http://schemas.openxmlformats.org/spreadsheetml/2006/main" count="425" uniqueCount="192">
  <si>
    <t>Daudzums</t>
  </si>
  <si>
    <t>Vienības izmaksas</t>
  </si>
  <si>
    <t>Kopā uz visu apjomu</t>
  </si>
  <si>
    <t>laika norma (c/h)</t>
  </si>
  <si>
    <t>Kopā:</t>
  </si>
  <si>
    <t>%</t>
  </si>
  <si>
    <t>Objekta nosaukums</t>
  </si>
  <si>
    <t>Būves nosaukums</t>
  </si>
  <si>
    <t>m2</t>
  </si>
  <si>
    <t>Nīcas vidusskola</t>
  </si>
  <si>
    <t>Kopsavilkuma aprēķins  Nr.1</t>
  </si>
  <si>
    <t>Par kopējo summu, EUR:</t>
  </si>
  <si>
    <t>Kopējā darbietilpība, c/h:</t>
  </si>
  <si>
    <t xml:space="preserve">Tāme  sastādīta  </t>
  </si>
  <si>
    <t>Nr. p.k.</t>
  </si>
  <si>
    <t>Kods, tāmes Nr.</t>
  </si>
  <si>
    <t>Būvdarbu veids vai konstruktīvā elementa nosaukums</t>
  </si>
  <si>
    <t>Tāmes izmaksas</t>
  </si>
  <si>
    <t>Tai skaitā:</t>
  </si>
  <si>
    <t>Darbietilpība (c/h)</t>
  </si>
  <si>
    <t>darba alga</t>
  </si>
  <si>
    <t>būvizstrādājumi</t>
  </si>
  <si>
    <t>mehānismi</t>
  </si>
  <si>
    <t>Vispārējie būvdarbi</t>
  </si>
  <si>
    <t>Plānotā peļņa:</t>
  </si>
  <si>
    <t>Virsuzdevumi:</t>
  </si>
  <si>
    <t>t.sk. darba aizsardzība</t>
  </si>
  <si>
    <t>Pavisam kopā</t>
  </si>
  <si>
    <t>APSTIPRINU</t>
  </si>
  <si>
    <t>Pasūtītāja paraksts un</t>
  </si>
  <si>
    <r>
      <t xml:space="preserve">tā atšifrējums </t>
    </r>
    <r>
      <rPr>
        <sz val="6"/>
        <rFont val="Arial Narrow"/>
        <family val="2"/>
        <charset val="186"/>
      </rPr>
      <t>Z.v.</t>
    </r>
  </si>
  <si>
    <t>Z.v.</t>
  </si>
  <si>
    <t>______.gada</t>
  </si>
  <si>
    <t xml:space="preserve"> ___. _______________</t>
  </si>
  <si>
    <t>Koptāme</t>
  </si>
  <si>
    <t>Skolas iela 14, Nīca, Nīcas pag., Nīcas nov., LV - 3473</t>
  </si>
  <si>
    <t xml:space="preserve">Objekta nosaukums un adrese </t>
  </si>
  <si>
    <t>Nr.p.k.</t>
  </si>
  <si>
    <t>Objekta izmaksas EUR bez PVN 21%</t>
  </si>
  <si>
    <t>PVN 21%</t>
  </si>
  <si>
    <t>Objekta izmaksas EUR ar PVN 21%</t>
  </si>
  <si>
    <t>Kopā</t>
  </si>
  <si>
    <t xml:space="preserve"> </t>
  </si>
  <si>
    <t xml:space="preserve">Tāme sastādīta </t>
  </si>
  <si>
    <r>
      <t xml:space="preserve">Objekta adrese: </t>
    </r>
    <r>
      <rPr>
        <b/>
        <sz val="11"/>
        <rFont val="Arial Narrow"/>
        <family val="2"/>
        <charset val="186"/>
      </rPr>
      <t>Skolas iela 14, Nīca, Nīcas pag., Nīcas nov., LV - 3473</t>
    </r>
  </si>
  <si>
    <r>
      <t xml:space="preserve">Pasūtītājs: </t>
    </r>
    <r>
      <rPr>
        <b/>
        <sz val="11"/>
        <rFont val="Arial Narrow"/>
        <family val="2"/>
        <charset val="186"/>
      </rPr>
      <t>Nīcas novada dome, Reģ.Nr. LV90000031531</t>
    </r>
  </si>
  <si>
    <r>
      <t xml:space="preserve">Būves nosaukums: </t>
    </r>
    <r>
      <rPr>
        <b/>
        <sz val="11"/>
        <color rgb="FF000000"/>
        <rFont val="Arial Narrow"/>
        <family val="2"/>
        <charset val="186"/>
      </rPr>
      <t>Nīcas vidusskola</t>
    </r>
  </si>
  <si>
    <t>Sertifikāta nr.:</t>
  </si>
  <si>
    <t>Sastādīja:</t>
  </si>
  <si>
    <t>Pārbaudīja:</t>
  </si>
  <si>
    <t>Nīcas vidusskolas aktu zāles un palīgtelpu remonts</t>
  </si>
  <si>
    <t>eiro</t>
  </si>
  <si>
    <t>Tāme sastādīta 2021.gada tirgus cenās, pamatojoties uz AR, BK daļas rasējumiem</t>
  </si>
  <si>
    <t>Tāme sastādīta 2021. gada  ___________</t>
  </si>
  <si>
    <t>Kods</t>
  </si>
  <si>
    <t>Darba nosaukums</t>
  </si>
  <si>
    <t>Mērvie nība</t>
  </si>
  <si>
    <r>
      <t>darba samaksas likme (</t>
    </r>
    <r>
      <rPr>
        <b/>
        <i/>
        <sz val="8"/>
        <rFont val="Arial"/>
        <family val="2"/>
      </rPr>
      <t>eiro</t>
    </r>
    <r>
      <rPr>
        <b/>
        <sz val="8"/>
        <rFont val="Arial"/>
        <family val="2"/>
      </rPr>
      <t>/h)</t>
    </r>
  </si>
  <si>
    <r>
      <t>darba alga (</t>
    </r>
    <r>
      <rPr>
        <b/>
        <i/>
        <sz val="8"/>
        <rFont val="Arial"/>
        <family val="2"/>
      </rPr>
      <t>eiro</t>
    </r>
    <r>
      <rPr>
        <b/>
        <sz val="8"/>
        <rFont val="Arial"/>
        <family val="2"/>
      </rPr>
      <t>)</t>
    </r>
  </si>
  <si>
    <r>
      <t>būvizstrādājumi (</t>
    </r>
    <r>
      <rPr>
        <b/>
        <i/>
        <sz val="8"/>
        <rFont val="Arial"/>
        <family val="2"/>
      </rPr>
      <t>eiro</t>
    </r>
    <r>
      <rPr>
        <b/>
        <sz val="8"/>
        <rFont val="Arial"/>
        <family val="2"/>
      </rPr>
      <t>)</t>
    </r>
  </si>
  <si>
    <r>
      <t>mehānismi (</t>
    </r>
    <r>
      <rPr>
        <b/>
        <i/>
        <sz val="8"/>
        <rFont val="Arial"/>
        <family val="2"/>
      </rPr>
      <t>eiro</t>
    </r>
    <r>
      <rPr>
        <b/>
        <sz val="8"/>
        <rFont val="Arial"/>
        <family val="2"/>
      </rPr>
      <t>)</t>
    </r>
  </si>
  <si>
    <r>
      <t>kopā (</t>
    </r>
    <r>
      <rPr>
        <b/>
        <i/>
        <sz val="8"/>
        <rFont val="Arial"/>
        <family val="2"/>
      </rPr>
      <t>eiro</t>
    </r>
    <r>
      <rPr>
        <b/>
        <sz val="8"/>
        <rFont val="Arial"/>
        <family val="2"/>
      </rPr>
      <t>)</t>
    </r>
  </si>
  <si>
    <t>darbietilpība (c/h)</t>
  </si>
  <si>
    <r>
      <t>summa (</t>
    </r>
    <r>
      <rPr>
        <b/>
        <i/>
        <sz val="8"/>
        <rFont val="Arial"/>
        <family val="2"/>
      </rPr>
      <t>eiro</t>
    </r>
    <r>
      <rPr>
        <b/>
        <sz val="8"/>
        <rFont val="Arial"/>
        <family val="2"/>
      </rPr>
      <t>)</t>
    </r>
  </si>
  <si>
    <t>Skatuves atjaunošanas darbi</t>
  </si>
  <si>
    <t>līg.c.</t>
  </si>
  <si>
    <t>Esošās skatuves konstrukcijas nojaukšana</t>
  </si>
  <si>
    <t>Būvgružu savākšana, iznešana uz konteineru, izvešana uz izgaztuvi</t>
  </si>
  <si>
    <t>kpl</t>
  </si>
  <si>
    <t>Skatuves nesošo konstrukciju izbūve</t>
  </si>
  <si>
    <t>m3</t>
  </si>
  <si>
    <t>koka konstrukcijas, impregnētas</t>
  </si>
  <si>
    <t>tērauda elementi (piemerām "Vormann"), stiprinājumi</t>
  </si>
  <si>
    <t>skaņas izolācija pl.150mm b=12mm</t>
  </si>
  <si>
    <t>Skatuves grīdas konstrukciju izbūve:</t>
  </si>
  <si>
    <t xml:space="preserve"> 4.1</t>
  </si>
  <si>
    <t>Koka latojuma uzstādīšana</t>
  </si>
  <si>
    <t xml:space="preserve"> 4.2</t>
  </si>
  <si>
    <t>OSB plākšņu b=22mm zemgrīdas seguma uzstādīšana</t>
  </si>
  <si>
    <t>OSB 22mm</t>
  </si>
  <si>
    <t>skrūves</t>
  </si>
  <si>
    <t>gb</t>
  </si>
  <si>
    <t xml:space="preserve"> 4.3</t>
  </si>
  <si>
    <t>Parketa grīdas seguma ierīkošana</t>
  </si>
  <si>
    <t>parketa dēļi, ozols, 14mm</t>
  </si>
  <si>
    <t>apakšklājs 5mm</t>
  </si>
  <si>
    <t xml:space="preserve"> 4.4</t>
  </si>
  <si>
    <t>Ozola koka grīdlīstes montāža (20*56mm)</t>
  </si>
  <si>
    <t>tm</t>
  </si>
  <si>
    <t>Izvelkamu kastu montāža skatuves konstrukcijā</t>
  </si>
  <si>
    <t>Paceļamu lūku 600x700mm montāža skatuves konstrukcijā</t>
  </si>
  <si>
    <t>Skatuves uzejas kāpņu montāža</t>
  </si>
  <si>
    <t>Skatuves podesta ar 3 pakāpieniem montāža</t>
  </si>
  <si>
    <t>Skatuves pakāpienu vertikālās daļas apšuvums ar 2 kārtām finiera b=4mm</t>
  </si>
  <si>
    <t xml:space="preserve">Ģipškartona starpsienu S-5 b=150mm izbūve ar 2 kārtām ģipškartona no katras puses, skaņizolāciju 100mm un šuvju apdares  </t>
  </si>
  <si>
    <t>m/profili CW100, UW100 , stiprinājumi</t>
  </si>
  <si>
    <t>akmens vate Paroc eXtra 100mm</t>
  </si>
  <si>
    <t>ģipškartons Knauf GKB 12,5mm x 4 kārtas</t>
  </si>
  <si>
    <t>riģipša skrūves 25mm, 35mm</t>
  </si>
  <si>
    <t>amortizācijas lenta, pašlīmējoša</t>
  </si>
  <si>
    <t>špaktele Uniflott</t>
  </si>
  <si>
    <t>kg</t>
  </si>
  <si>
    <t>šuvju lenta</t>
  </si>
  <si>
    <t>Skatuves palīgtelpas grīdas seguma atjaunošana:</t>
  </si>
  <si>
    <t xml:space="preserve"> 11.1</t>
  </si>
  <si>
    <t xml:space="preserve"> 11.2</t>
  </si>
  <si>
    <t>Viendabīga linoleja iesegšana</t>
  </si>
  <si>
    <t>Forbo dabīgais linolejs 2,5mm 34 klase</t>
  </si>
  <si>
    <t>līme</t>
  </si>
  <si>
    <t>palīgmateriāli</t>
  </si>
  <si>
    <t xml:space="preserve"> 11.3</t>
  </si>
  <si>
    <t>PVC grīdlīstes montāža</t>
  </si>
  <si>
    <t>Mācību telpas sadalīšana divās telpās - mūzikas mēģinājumu telpā un palīgtelpā</t>
  </si>
  <si>
    <t>Esošo durvju pret priekštelpu demontāža</t>
  </si>
  <si>
    <t xml:space="preserve">Ģipškartona starpsienu S-1 b=205mm izbūve- dubults m/karkass ar 2 kārtām ģipškartona no katras puses, skaņizolāciju 75mm un šuvju apdares  </t>
  </si>
  <si>
    <t>dubults m/karkass CW75, UW75, stiprinājumi</t>
  </si>
  <si>
    <t>dubults akmens vate Paroc eXtra 75mm</t>
  </si>
  <si>
    <t>Durvju ailas paaugstināšana esošajā karkasa starpsienā par 250mm</t>
  </si>
  <si>
    <t>Starpsiena S-4:</t>
  </si>
  <si>
    <t xml:space="preserve"> 15.1</t>
  </si>
  <si>
    <t>Spraugu starp esošiem koka statņiem 100x100 aizpildīt ar akmens vates b=100mm</t>
  </si>
  <si>
    <t xml:space="preserve"> 15.2</t>
  </si>
  <si>
    <t>Starpsienu apšūšana ar OSB-3 plāksbēm 15mm biezumā (priekštelpas pusē)</t>
  </si>
  <si>
    <t>OSB-3 15mm</t>
  </si>
  <si>
    <t xml:space="preserve"> 15.3</t>
  </si>
  <si>
    <t>Starpsienu apšūšana ar ģipškartona plātnēm GKB 12,5mm ar šuvju apdares</t>
  </si>
  <si>
    <t xml:space="preserve"> 15.4</t>
  </si>
  <si>
    <t>Starpsienu apšūšana ar OSB-3 plāksbēm 15mm biezumā (mūz.mēģ.telpas pusē)</t>
  </si>
  <si>
    <t xml:space="preserve"> 15.5</t>
  </si>
  <si>
    <t>Starpsienu apšūšana ar ģipškartona plātnēm GKB 2x12,5mm pa m/profiliem ar skaņizolāciju b=100mm un ar šuvju apdares</t>
  </si>
  <si>
    <t>ģipškartons Knauf GKB 12,5mm x 2 kārtas</t>
  </si>
  <si>
    <t>Esošā ķieģeļu starpsienu (tips S-2)  apšūšana ar ģipškartona plātnēm GKB 2x12,5mm pa m/profiliem ar skaņizolāciju b=50mm un ar šuvju apdares</t>
  </si>
  <si>
    <t>m/profili CW50, UW50 , stiprinājumi</t>
  </si>
  <si>
    <t>akmens vate Paroc eXtra 50mm</t>
  </si>
  <si>
    <t>Esošās nišas aizdare (tips S-3)  - 3 kārtas skaņizolācia 75mm biezumā starp 3 kārtas metāla karkasa, 3 kārtas ģipškartona GKB 12,5mm</t>
  </si>
  <si>
    <t>Grīdas G-1 izbūve:</t>
  </si>
  <si>
    <t xml:space="preserve"> 18.1</t>
  </si>
  <si>
    <t>Elastīgas lentas piestiprināšana pa telpas perimetru pie sienām grīdas un sienu virsmu saskares vietās</t>
  </si>
  <si>
    <t xml:space="preserve"> 18.2</t>
  </si>
  <si>
    <t xml:space="preserve">Koka latas 40x40 (2 kārtas) montāža </t>
  </si>
  <si>
    <t xml:space="preserve"> 18.3</t>
  </si>
  <si>
    <t>Grīdu skaņizolācija ar akmens vates PAROC Sonus 50mm biezumā starp koka latām - 2 kārtas</t>
  </si>
  <si>
    <t>akmens vate PAROC Sonus 50mm 2 kārtas</t>
  </si>
  <si>
    <t xml:space="preserve"> 18.4</t>
  </si>
  <si>
    <t xml:space="preserve"> 18.5</t>
  </si>
  <si>
    <t>Grīdas pakšklāja 5mm biezumā uzstādīšana</t>
  </si>
  <si>
    <t xml:space="preserve"> 18.6</t>
  </si>
  <si>
    <t xml:space="preserve"> 18.7</t>
  </si>
  <si>
    <t>Jaunu durvju ar blīvgumijām un konstrukcijas izolāciju R`w=44dB montāža</t>
  </si>
  <si>
    <t>Mūzikas mēģinājumu telpas sienu apdare ar CEWOOD akustiskām plāksnēm (b=25mm) uz līmjavas</t>
  </si>
  <si>
    <t xml:space="preserve">dekoratīvās akustiskās CEWOOD fibrolīta plātnes, naturālas 25x600x1200mm  </t>
  </si>
  <si>
    <t>līmjava</t>
  </si>
  <si>
    <t>Ģipškartona sienu virsmu gruntēšana, špaktelēšana, slīpēšana un krāsošana 2x</t>
  </si>
  <si>
    <t>Ventilācijas sistēmas pārbūves darbi</t>
  </si>
  <si>
    <t>Pievienojumu BMA-200x150 (pieplūdei un nosūcei) piemontēšana pie esošiem cauruļvadiem</t>
  </si>
  <si>
    <t>Esošo cauruļvadu 200x150 (pieplūde) pagarināšana</t>
  </si>
  <si>
    <t>Esošo pievienojumu BMA-200x150 (pieplūdei) pārcelšana</t>
  </si>
  <si>
    <t>Pieplūdes un nosūces gaisa apjomu pārregulēšana</t>
  </si>
  <si>
    <t>Gaismas ķermeņu un elektroinstalācijas pārbūves darbi</t>
  </si>
  <si>
    <t>Esošo gaismekļu demontāža</t>
  </si>
  <si>
    <t>Esošo gaismas slēdžu demontāža</t>
  </si>
  <si>
    <t>Jaunu gaismekļu 600x600 uzstādīšana</t>
  </si>
  <si>
    <t xml:space="preserve"> - gaismeklis G2 PL PFM 600 36W / 4000K UGR19 4320LM</t>
  </si>
  <si>
    <t xml:space="preserve"> - gaismeklis G1 PL VAL 600 36W / 4000K</t>
  </si>
  <si>
    <t xml:space="preserve"> - V/A rāmis gaismekļiem</t>
  </si>
  <si>
    <t>Plastmasas penālis 20x20 LHD 20x20HF_HD</t>
  </si>
  <si>
    <t>Kabeļu NYM-J-3x1,5mm2 no gaismas ķermeņiem līdz slēdžiem uzstādīšana</t>
  </si>
  <si>
    <t>Jaunu Z/A gaismas slēdžu uzstādīšana</t>
  </si>
  <si>
    <t>Esošo rozešu demontāža</t>
  </si>
  <si>
    <t>Kabelis NYM-J-3x2,5mm2 rozešu uzstādīšanai</t>
  </si>
  <si>
    <t>Jaunu Z/A rozešu uzstādīšana</t>
  </si>
  <si>
    <t>Automātiskās ugunsaizsardzības ierīces</t>
  </si>
  <si>
    <t>Esošā UAS detektora demontāža un vēlāk atlikšana atpakaļ</t>
  </si>
  <si>
    <t>Jauna UAS detektora montāža izveidotajā palīgtelpā, pieslēgšana esošā ķēdē</t>
  </si>
  <si>
    <t>Kabelis Cu-2x1 mm2 detektora pieslēgšanai esošai ķēdei</t>
  </si>
  <si>
    <t>Pārējie darbi</t>
  </si>
  <si>
    <t>Esošo parketa grīdas seguma demontāža</t>
  </si>
  <si>
    <t xml:space="preserve"> (Lamināta apakšklāja ieklāšana (Solid 5mm vai analogs)</t>
  </si>
  <si>
    <t xml:space="preserve">Tarketa ozolkoka ieklāšana </t>
  </si>
  <si>
    <t>Pārvietojamo alumīnija torņu īre ( ~ 45 dienas), montāža, demontāža</t>
  </si>
  <si>
    <t>Telpu grupas uzkopšana pēc remonta darbu pabeigšanas</t>
  </si>
  <si>
    <t xml:space="preserve">Tiešās izmaksas, t.sk.darba devēja sociālais nodoklis 23,59%: </t>
  </si>
  <si>
    <t>tāmētājs:</t>
  </si>
  <si>
    <t>Sertifikāta Nr.</t>
  </si>
  <si>
    <t>Lokālā tāme Nr.1-1</t>
  </si>
  <si>
    <t>Telpu grupas vienkāršotā atjaunošana</t>
  </si>
  <si>
    <r>
      <t xml:space="preserve">Būves nosaukums: </t>
    </r>
    <r>
      <rPr>
        <b/>
        <sz val="10"/>
        <rFont val="Arial"/>
        <family val="2"/>
        <charset val="186"/>
      </rPr>
      <t>Nīcas vidusskola</t>
    </r>
  </si>
  <si>
    <r>
      <t>Objekta adrese:</t>
    </r>
    <r>
      <rPr>
        <b/>
        <sz val="10"/>
        <rFont val="Arial"/>
        <family val="2"/>
        <charset val="186"/>
      </rPr>
      <t xml:space="preserve"> Skolas iela 14, Nīca, Nīcas pag., Nīcas nov.</t>
    </r>
  </si>
  <si>
    <r>
      <t xml:space="preserve">Pasūtījuma nr.: </t>
    </r>
    <r>
      <rPr>
        <b/>
        <sz val="10"/>
        <rFont val="Arial"/>
        <family val="2"/>
        <charset val="186"/>
      </rPr>
      <t>NND/2021/20</t>
    </r>
  </si>
  <si>
    <t>Nīcas vidusskolas telpu grupas vienkāršotā atjaunošana</t>
  </si>
  <si>
    <r>
      <t xml:space="preserve">Objekta nosaukums: </t>
    </r>
    <r>
      <rPr>
        <b/>
        <sz val="11"/>
        <color indexed="8"/>
        <rFont val="Arial Narrow"/>
        <family val="2"/>
        <charset val="186"/>
      </rPr>
      <t>Nīcas vidusskolas telpu grupas vienkāršotā atjaunošana</t>
    </r>
  </si>
  <si>
    <r>
      <t>Objekta nosaukums:</t>
    </r>
    <r>
      <rPr>
        <b/>
        <sz val="10"/>
        <rFont val="Arial"/>
        <family val="2"/>
        <charset val="186"/>
      </rPr>
      <t xml:space="preserve"> Nīcas vidusskolas telpu grupas vienkāršotā atjaunošana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</si>
</sst>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</numFmts>
  <fonts count="49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10"/>
      <name val="Arial"/>
      <family val="2"/>
      <charset val="1"/>
    </font>
    <font>
      <b/>
      <sz val="16"/>
      <name val="Arial Narrow"/>
      <family val="2"/>
      <charset val="186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  <font>
      <sz val="11"/>
      <color indexed="8"/>
      <name val="Arial Narrow"/>
      <family val="2"/>
      <charset val="186"/>
    </font>
    <font>
      <sz val="11"/>
      <name val="Arial Narrow"/>
      <family val="2"/>
      <charset val="186"/>
    </font>
    <font>
      <sz val="11"/>
      <name val="Arial Narrow"/>
      <family val="2"/>
      <charset val="204"/>
    </font>
    <font>
      <b/>
      <sz val="12"/>
      <name val="Arial Narrow"/>
      <family val="2"/>
      <charset val="186"/>
    </font>
    <font>
      <sz val="12"/>
      <name val="Arial Narrow"/>
      <family val="2"/>
      <charset val="186"/>
    </font>
    <font>
      <i/>
      <sz val="10"/>
      <name val="Arial Narrow"/>
      <family val="2"/>
      <charset val="186"/>
    </font>
    <font>
      <b/>
      <u/>
      <sz val="11"/>
      <name val="Arial Narrow"/>
      <family val="2"/>
      <charset val="186"/>
    </font>
    <font>
      <b/>
      <sz val="11"/>
      <name val="Arial Narrow"/>
      <family val="2"/>
      <charset val="186"/>
    </font>
    <font>
      <i/>
      <sz val="11"/>
      <name val="Arial Narrow"/>
      <family val="2"/>
      <charset val="186"/>
    </font>
    <font>
      <i/>
      <sz val="9"/>
      <name val="Arial Narrow"/>
      <family val="2"/>
      <charset val="186"/>
    </font>
    <font>
      <b/>
      <sz val="12"/>
      <name val="Arial Narrow"/>
      <family val="2"/>
      <charset val="204"/>
    </font>
    <font>
      <sz val="10"/>
      <name val="Arial"/>
      <family val="2"/>
      <charset val="186"/>
    </font>
    <font>
      <u/>
      <sz val="10"/>
      <name val="Arial Narrow"/>
      <family val="2"/>
      <charset val="186"/>
    </font>
    <font>
      <i/>
      <sz val="6"/>
      <name val="Arial Narrow"/>
      <family val="2"/>
      <charset val="186"/>
    </font>
    <font>
      <sz val="6"/>
      <name val="Arial Narrow"/>
      <family val="2"/>
      <charset val="186"/>
    </font>
    <font>
      <i/>
      <sz val="8"/>
      <name val="Arial Narrow"/>
      <family val="2"/>
      <charset val="186"/>
    </font>
    <font>
      <sz val="12"/>
      <name val="Arial Narrow"/>
      <family val="2"/>
      <charset val="204"/>
    </font>
    <font>
      <sz val="10"/>
      <color theme="1"/>
      <name val="Arial"/>
      <family val="2"/>
      <charset val="186"/>
    </font>
    <font>
      <b/>
      <sz val="11"/>
      <color rgb="FF000000"/>
      <name val="Arial Narrow"/>
      <family val="2"/>
      <charset val="186"/>
    </font>
    <font>
      <b/>
      <sz val="11"/>
      <color indexed="8"/>
      <name val="Arial Narrow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186"/>
    </font>
    <font>
      <i/>
      <sz val="9"/>
      <name val="Arial"/>
      <family val="2"/>
      <charset val="186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</font>
    <font>
      <u/>
      <sz val="10"/>
      <name val="Arial"/>
      <family val="2"/>
    </font>
    <font>
      <u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</cellStyleXfs>
  <cellXfs count="228">
    <xf numFmtId="0" fontId="0" fillId="0" borderId="0" xfId="0"/>
    <xf numFmtId="0" fontId="5" fillId="0" borderId="0" xfId="0" applyFont="1"/>
    <xf numFmtId="0" fontId="6" fillId="0" borderId="0" xfId="0" applyFont="1" applyAlignment="1"/>
    <xf numFmtId="0" fontId="7" fillId="0" borderId="4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/>
    <xf numFmtId="0" fontId="7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/>
    <xf numFmtId="2" fontId="10" fillId="0" borderId="0" xfId="0" applyNumberFormat="1" applyFont="1"/>
    <xf numFmtId="0" fontId="8" fillId="0" borderId="0" xfId="0" applyFont="1"/>
    <xf numFmtId="2" fontId="11" fillId="0" borderId="0" xfId="0" applyNumberFormat="1" applyFont="1"/>
    <xf numFmtId="0" fontId="5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4" fontId="14" fillId="0" borderId="21" xfId="0" applyNumberFormat="1" applyFont="1" applyFill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5" fillId="0" borderId="0" xfId="0" applyNumberFormat="1" applyFont="1"/>
    <xf numFmtId="0" fontId="13" fillId="0" borderId="28" xfId="0" applyFont="1" applyBorder="1" applyAlignment="1">
      <alignment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9" fontId="8" fillId="0" borderId="35" xfId="0" applyNumberFormat="1" applyFont="1" applyBorder="1" applyAlignment="1">
      <alignment horizontal="center" vertical="center" wrapText="1"/>
    </xf>
    <xf numFmtId="2" fontId="9" fillId="0" borderId="36" xfId="0" applyNumberFormat="1" applyFont="1" applyFill="1" applyBorder="1" applyAlignment="1">
      <alignment horizontal="center" vertical="center"/>
    </xf>
    <xf numFmtId="9" fontId="15" fillId="0" borderId="21" xfId="0" applyNumberFormat="1" applyFont="1" applyBorder="1" applyAlignment="1">
      <alignment horizontal="center" vertical="center" wrapText="1"/>
    </xf>
    <xf numFmtId="2" fontId="15" fillId="0" borderId="36" xfId="0" applyNumberFormat="1" applyFont="1" applyFill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 wrapText="1"/>
    </xf>
    <xf numFmtId="4" fontId="15" fillId="0" borderId="37" xfId="0" applyNumberFormat="1" applyFont="1" applyBorder="1" applyAlignment="1">
      <alignment horizontal="center" vertical="center" wrapText="1"/>
    </xf>
    <xf numFmtId="0" fontId="16" fillId="0" borderId="0" xfId="0" applyFont="1"/>
    <xf numFmtId="0" fontId="14" fillId="0" borderId="14" xfId="0" applyFont="1" applyBorder="1" applyAlignment="1">
      <alignment horizontal="center" vertical="center"/>
    </xf>
    <xf numFmtId="2" fontId="17" fillId="0" borderId="38" xfId="0" applyNumberFormat="1" applyFont="1" applyFill="1" applyBorder="1" applyAlignment="1">
      <alignment horizontal="center" vertical="center"/>
    </xf>
    <xf numFmtId="4" fontId="14" fillId="0" borderId="39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0" fontId="10" fillId="0" borderId="0" xfId="0" applyFont="1"/>
    <xf numFmtId="0" fontId="5" fillId="0" borderId="0" xfId="104" applyFont="1" applyFill="1" applyBorder="1" applyAlignment="1">
      <alignment vertical="center" wrapText="1"/>
    </xf>
    <xf numFmtId="0" fontId="5" fillId="0" borderId="0" xfId="104" applyFont="1" applyFill="1" applyBorder="1" applyAlignment="1">
      <alignment vertical="center"/>
    </xf>
    <xf numFmtId="4" fontId="5" fillId="0" borderId="0" xfId="104" applyNumberFormat="1" applyFont="1" applyFill="1" applyBorder="1" applyAlignment="1">
      <alignment horizontal="center" vertical="center"/>
    </xf>
    <xf numFmtId="0" fontId="5" fillId="0" borderId="0" xfId="104" applyFont="1" applyFill="1" applyBorder="1" applyAlignment="1">
      <alignment horizontal="center" vertical="center"/>
    </xf>
    <xf numFmtId="2" fontId="5" fillId="0" borderId="0" xfId="104" applyNumberFormat="1" applyFont="1" applyFill="1" applyBorder="1" applyAlignment="1">
      <alignment horizontal="center" vertical="center"/>
    </xf>
    <xf numFmtId="0" fontId="19" fillId="0" borderId="0" xfId="104" applyFont="1" applyFill="1" applyBorder="1" applyAlignment="1">
      <alignment vertical="center"/>
    </xf>
    <xf numFmtId="0" fontId="19" fillId="0" borderId="0" xfId="104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20" fillId="0" borderId="40" xfId="0" applyNumberFormat="1" applyFont="1" applyFill="1" applyBorder="1" applyAlignment="1" applyProtection="1">
      <alignment horizontal="right" vertical="top"/>
    </xf>
    <xf numFmtId="0" fontId="20" fillId="0" borderId="2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right" vertical="top" wrapText="1"/>
    </xf>
    <xf numFmtId="0" fontId="12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11" fillId="0" borderId="28" xfId="105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38" xfId="0" applyNumberFormat="1" applyFont="1" applyBorder="1" applyAlignment="1">
      <alignment horizontal="center" vertical="center"/>
    </xf>
    <xf numFmtId="4" fontId="8" fillId="0" borderId="0" xfId="0" applyNumberFormat="1" applyFont="1"/>
    <xf numFmtId="0" fontId="8" fillId="0" borderId="0" xfId="83" applyFont="1" applyAlignment="1">
      <alignment vertical="center"/>
    </xf>
    <xf numFmtId="4" fontId="8" fillId="0" borderId="0" xfId="83" applyNumberFormat="1" applyFont="1" applyAlignment="1">
      <alignment vertical="center"/>
    </xf>
    <xf numFmtId="0" fontId="23" fillId="0" borderId="0" xfId="0" applyFont="1" applyBorder="1" applyAlignment="1"/>
    <xf numFmtId="0" fontId="11" fillId="0" borderId="0" xfId="0" applyFont="1"/>
    <xf numFmtId="0" fontId="23" fillId="0" borderId="0" xfId="0" applyFont="1" applyFill="1" applyBorder="1" applyAlignment="1">
      <alignment vertical="top"/>
    </xf>
    <xf numFmtId="0" fontId="23" fillId="0" borderId="0" xfId="0" applyFont="1"/>
    <xf numFmtId="0" fontId="11" fillId="0" borderId="0" xfId="0" applyFont="1" applyBorder="1" applyAlignment="1"/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 applyProtection="1">
      <alignment vertical="top"/>
    </xf>
    <xf numFmtId="0" fontId="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8" fillId="0" borderId="0" xfId="45" applyFont="1" applyFill="1" applyBorder="1" applyAlignment="1">
      <alignment horizontal="left" vertical="center"/>
    </xf>
    <xf numFmtId="0" fontId="29" fillId="0" borderId="0" xfId="104" applyFont="1" applyFill="1" applyAlignment="1">
      <alignment wrapText="1"/>
    </xf>
    <xf numFmtId="0" fontId="30" fillId="0" borderId="0" xfId="104" applyFont="1" applyFill="1" applyBorder="1" applyAlignment="1">
      <alignment horizontal="left" vertical="center"/>
    </xf>
    <xf numFmtId="2" fontId="30" fillId="0" borderId="0" xfId="104" applyNumberFormat="1" applyFont="1" applyFill="1" applyBorder="1" applyAlignment="1">
      <alignment horizontal="center" vertical="center"/>
    </xf>
    <xf numFmtId="0" fontId="30" fillId="0" borderId="0" xfId="104" applyFont="1" applyFill="1" applyBorder="1" applyAlignment="1">
      <alignment horizontal="center" vertical="center"/>
    </xf>
    <xf numFmtId="0" fontId="29" fillId="0" borderId="0" xfId="45" applyFont="1" applyFill="1"/>
    <xf numFmtId="0" fontId="30" fillId="0" borderId="0" xfId="45" applyFont="1" applyFill="1" applyBorder="1" applyAlignment="1">
      <alignment horizontal="center" vertical="center"/>
    </xf>
    <xf numFmtId="0" fontId="30" fillId="0" borderId="0" xfId="45" applyFont="1" applyFill="1" applyBorder="1" applyAlignment="1">
      <alignment vertical="center"/>
    </xf>
    <xf numFmtId="0" fontId="29" fillId="0" borderId="0" xfId="45" applyFont="1" applyFill="1" applyAlignment="1">
      <alignment vertical="center"/>
    </xf>
    <xf numFmtId="0" fontId="31" fillId="0" borderId="0" xfId="45" applyFont="1" applyFill="1" applyAlignment="1">
      <alignment vertical="center"/>
    </xf>
    <xf numFmtId="2" fontId="29" fillId="0" borderId="0" xfId="45" applyNumberFormat="1" applyFont="1" applyFill="1" applyAlignment="1">
      <alignment vertical="center"/>
    </xf>
    <xf numFmtId="0" fontId="32" fillId="0" borderId="0" xfId="45" applyFont="1" applyFill="1" applyAlignment="1">
      <alignment vertical="center"/>
    </xf>
    <xf numFmtId="0" fontId="29" fillId="0" borderId="2" xfId="45" applyFont="1" applyFill="1" applyBorder="1" applyAlignment="1">
      <alignment horizontal="center" vertical="center"/>
    </xf>
    <xf numFmtId="0" fontId="33" fillId="0" borderId="2" xfId="45" applyFont="1" applyFill="1" applyBorder="1" applyAlignment="1">
      <alignment vertical="center"/>
    </xf>
    <xf numFmtId="0" fontId="29" fillId="0" borderId="2" xfId="45" applyFont="1" applyFill="1" applyBorder="1" applyAlignment="1">
      <alignment vertical="center"/>
    </xf>
    <xf numFmtId="2" fontId="34" fillId="0" borderId="2" xfId="45" applyNumberFormat="1" applyFont="1" applyFill="1" applyBorder="1" applyAlignment="1">
      <alignment horizontal="center" vertical="center"/>
    </xf>
    <xf numFmtId="0" fontId="29" fillId="0" borderId="2" xfId="45" applyFont="1" applyFill="1" applyBorder="1"/>
    <xf numFmtId="0" fontId="35" fillId="0" borderId="14" xfId="0" applyFont="1" applyFill="1" applyBorder="1" applyAlignment="1">
      <alignment horizontal="center" vertical="center" textRotation="90" wrapText="1"/>
    </xf>
    <xf numFmtId="0" fontId="28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7" fillId="0" borderId="14" xfId="83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 applyProtection="1">
      <alignment horizontal="center" vertical="center"/>
      <protection locked="0"/>
    </xf>
    <xf numFmtId="2" fontId="38" fillId="0" borderId="14" xfId="0" applyNumberFormat="1" applyFont="1" applyFill="1" applyBorder="1" applyAlignment="1" applyProtection="1">
      <alignment horizontal="center" vertical="center"/>
      <protection locked="0"/>
    </xf>
    <xf numFmtId="43" fontId="33" fillId="0" borderId="14" xfId="106" applyFont="1" applyFill="1" applyBorder="1" applyAlignment="1" applyProtection="1">
      <alignment horizontal="right" vertical="center"/>
      <protection locked="0"/>
    </xf>
    <xf numFmtId="165" fontId="33" fillId="0" borderId="14" xfId="106" applyNumberFormat="1" applyFont="1" applyFill="1" applyBorder="1" applyAlignment="1">
      <alignment vertical="center"/>
    </xf>
    <xf numFmtId="165" fontId="33" fillId="0" borderId="14" xfId="106" applyNumberFormat="1" applyFont="1" applyFill="1" applyBorder="1" applyAlignment="1">
      <alignment horizontal="center" vertical="center"/>
    </xf>
    <xf numFmtId="165" fontId="39" fillId="0" borderId="14" xfId="106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 wrapText="1"/>
    </xf>
    <xf numFmtId="0" fontId="18" fillId="0" borderId="14" xfId="83" applyFont="1" applyFill="1" applyBorder="1" applyAlignment="1" applyProtection="1">
      <alignment horizontal="left" vertical="center" wrapText="1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Fill="1" applyBorder="1" applyAlignment="1" applyProtection="1">
      <alignment horizontal="center" vertical="center"/>
      <protection locked="0"/>
    </xf>
    <xf numFmtId="165" fontId="39" fillId="0" borderId="41" xfId="106" applyNumberFormat="1" applyFont="1" applyFill="1" applyBorder="1" applyAlignment="1">
      <alignment vertical="center"/>
    </xf>
    <xf numFmtId="165" fontId="33" fillId="0" borderId="41" xfId="106" applyNumberFormat="1" applyFont="1" applyFill="1" applyBorder="1" applyAlignment="1">
      <alignment vertical="center"/>
    </xf>
    <xf numFmtId="0" fontId="18" fillId="0" borderId="14" xfId="83" applyFont="1" applyFill="1" applyBorder="1" applyAlignment="1" applyProtection="1">
      <alignment horizontal="right" vertical="center" wrapText="1"/>
      <protection locked="0"/>
    </xf>
    <xf numFmtId="165" fontId="33" fillId="2" borderId="14" xfId="106" applyNumberFormat="1" applyFont="1" applyFill="1" applyBorder="1" applyAlignment="1">
      <alignment vertical="center"/>
    </xf>
    <xf numFmtId="165" fontId="33" fillId="2" borderId="14" xfId="106" applyNumberFormat="1" applyFont="1" applyFill="1" applyBorder="1" applyAlignment="1">
      <alignment horizontal="center" vertical="center"/>
    </xf>
    <xf numFmtId="0" fontId="42" fillId="0" borderId="14" xfId="83" applyFont="1" applyFill="1" applyBorder="1" applyAlignment="1" applyProtection="1">
      <alignment horizontal="left" vertical="center" wrapText="1"/>
      <protection locked="0"/>
    </xf>
    <xf numFmtId="0" fontId="33" fillId="0" borderId="14" xfId="0" applyFont="1" applyFill="1" applyBorder="1" applyAlignment="1">
      <alignment horizontal="right" vertical="center" wrapText="1"/>
    </xf>
    <xf numFmtId="16" fontId="33" fillId="0" borderId="14" xfId="0" applyNumberFormat="1" applyFont="1" applyFill="1" applyBorder="1" applyAlignment="1">
      <alignment horizontal="right" vertical="center" wrapText="1"/>
    </xf>
    <xf numFmtId="43" fontId="33" fillId="2" borderId="14" xfId="106" applyFont="1" applyFill="1" applyBorder="1" applyAlignment="1" applyProtection="1">
      <alignment horizontal="right" vertical="center"/>
      <protection locked="0"/>
    </xf>
    <xf numFmtId="0" fontId="33" fillId="0" borderId="41" xfId="0" applyFont="1" applyFill="1" applyBorder="1" applyAlignment="1">
      <alignment horizontal="center" vertical="center" wrapText="1"/>
    </xf>
    <xf numFmtId="43" fontId="33" fillId="0" borderId="41" xfId="106" applyFont="1" applyFill="1" applyBorder="1" applyAlignment="1" applyProtection="1">
      <alignment horizontal="right" vertical="center"/>
      <protection locked="0"/>
    </xf>
    <xf numFmtId="165" fontId="33" fillId="2" borderId="41" xfId="106" applyNumberFormat="1" applyFont="1" applyFill="1" applyBorder="1" applyAlignment="1">
      <alignment vertical="center"/>
    </xf>
    <xf numFmtId="43" fontId="33" fillId="2" borderId="41" xfId="106" applyFont="1" applyFill="1" applyBorder="1" applyAlignment="1" applyProtection="1">
      <alignment horizontal="right" vertical="center"/>
      <protection locked="0"/>
    </xf>
    <xf numFmtId="165" fontId="39" fillId="2" borderId="14" xfId="106" applyNumberFormat="1" applyFont="1" applyFill="1" applyBorder="1" applyAlignment="1">
      <alignment vertical="center"/>
    </xf>
    <xf numFmtId="165" fontId="33" fillId="2" borderId="41" xfId="106" applyNumberFormat="1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right" vertical="center" wrapText="1"/>
    </xf>
    <xf numFmtId="16" fontId="33" fillId="0" borderId="41" xfId="0" applyNumberFormat="1" applyFont="1" applyFill="1" applyBorder="1" applyAlignment="1">
      <alignment horizontal="right" vertical="center" wrapText="1"/>
    </xf>
    <xf numFmtId="0" fontId="37" fillId="0" borderId="41" xfId="83" applyFont="1" applyFill="1" applyBorder="1" applyAlignment="1" applyProtection="1">
      <alignment horizontal="center" vertical="center" wrapText="1"/>
      <protection locked="0"/>
    </xf>
    <xf numFmtId="0" fontId="41" fillId="0" borderId="41" xfId="0" applyFont="1" applyFill="1" applyBorder="1" applyAlignment="1" applyProtection="1">
      <alignment horizontal="center" vertical="center"/>
      <protection locked="0"/>
    </xf>
    <xf numFmtId="2" fontId="41" fillId="0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41" xfId="83" applyFont="1" applyFill="1" applyBorder="1" applyAlignment="1" applyProtection="1">
      <alignment horizontal="left" vertical="center" wrapText="1"/>
      <protection locked="0"/>
    </xf>
    <xf numFmtId="0" fontId="33" fillId="0" borderId="42" xfId="0" applyFont="1" applyFill="1" applyBorder="1" applyAlignment="1">
      <alignment horizontal="center" vertical="center" wrapText="1"/>
    </xf>
    <xf numFmtId="0" fontId="29" fillId="0" borderId="42" xfId="83" applyFont="1" applyFill="1" applyBorder="1" applyAlignment="1" applyProtection="1">
      <alignment horizontal="right" vertical="center" wrapText="1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2" fontId="33" fillId="2" borderId="42" xfId="0" applyNumberFormat="1" applyFont="1" applyFill="1" applyBorder="1" applyAlignment="1" applyProtection="1">
      <alignment horizontal="center" vertical="center"/>
      <protection locked="0"/>
    </xf>
    <xf numFmtId="164" fontId="33" fillId="2" borderId="42" xfId="106" applyNumberFormat="1" applyFont="1" applyFill="1" applyBorder="1" applyAlignment="1" applyProtection="1">
      <alignment horizontal="right" vertical="center"/>
      <protection locked="0"/>
    </xf>
    <xf numFmtId="165" fontId="33" fillId="2" borderId="42" xfId="106" applyNumberFormat="1" applyFont="1" applyFill="1" applyBorder="1" applyAlignment="1">
      <alignment vertical="center"/>
    </xf>
    <xf numFmtId="165" fontId="33" fillId="2" borderId="42" xfId="106" applyNumberFormat="1" applyFont="1" applyFill="1" applyBorder="1" applyAlignment="1">
      <alignment horizontal="center" vertical="center"/>
    </xf>
    <xf numFmtId="165" fontId="39" fillId="0" borderId="42" xfId="106" applyNumberFormat="1" applyFont="1" applyFill="1" applyBorder="1" applyAlignment="1">
      <alignment vertical="center"/>
    </xf>
    <xf numFmtId="165" fontId="33" fillId="0" borderId="42" xfId="106" applyNumberFormat="1" applyFont="1" applyFill="1" applyBorder="1" applyAlignment="1">
      <alignment vertical="center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165" fontId="33" fillId="0" borderId="47" xfId="106" applyNumberFormat="1" applyFont="1" applyFill="1" applyBorder="1" applyAlignment="1">
      <alignment horizontal="right" vertical="center"/>
    </xf>
    <xf numFmtId="2" fontId="43" fillId="0" borderId="47" xfId="0" applyNumberFormat="1" applyFont="1" applyFill="1" applyBorder="1" applyAlignment="1">
      <alignment vertical="center" wrapText="1"/>
    </xf>
    <xf numFmtId="2" fontId="43" fillId="0" borderId="48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/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18" fillId="0" borderId="0" xfId="107" applyFont="1" applyAlignment="1">
      <alignment horizontal="left" wrapText="1"/>
    </xf>
    <xf numFmtId="0" fontId="47" fillId="0" borderId="0" xfId="45" applyFont="1" applyFill="1" applyBorder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0" fillId="0" borderId="0" xfId="45" applyFont="1" applyFill="1" applyBorder="1" applyAlignment="1">
      <alignment horizontal="left" vertical="center"/>
    </xf>
    <xf numFmtId="0" fontId="29" fillId="0" borderId="0" xfId="45" applyFont="1" applyFill="1" applyBorder="1" applyAlignment="1">
      <alignment vertical="center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right" vertical="center"/>
    </xf>
    <xf numFmtId="0" fontId="8" fillId="0" borderId="3" xfId="105" applyFont="1" applyBorder="1" applyAlignment="1">
      <alignment horizontal="center" vertical="center" wrapText="1"/>
    </xf>
    <xf numFmtId="0" fontId="8" fillId="0" borderId="1" xfId="105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" fontId="11" fillId="0" borderId="3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2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right" vertical="center" wrapText="1"/>
    </xf>
    <xf numFmtId="0" fontId="15" fillId="0" borderId="33" xfId="0" applyFont="1" applyBorder="1" applyAlignment="1">
      <alignment horizontal="right" vertical="center" wrapText="1"/>
    </xf>
    <xf numFmtId="0" fontId="15" fillId="0" borderId="34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35" fillId="0" borderId="14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 applyProtection="1">
      <alignment horizontal="right" vertical="center" wrapText="1"/>
      <protection locked="0"/>
    </xf>
    <xf numFmtId="0" fontId="43" fillId="0" borderId="44" xfId="0" applyFont="1" applyFill="1" applyBorder="1" applyAlignment="1" applyProtection="1">
      <alignment horizontal="right" vertical="center" wrapText="1"/>
      <protection locked="0"/>
    </xf>
    <xf numFmtId="0" fontId="43" fillId="0" borderId="46" xfId="0" applyFont="1" applyFill="1" applyBorder="1" applyAlignment="1" applyProtection="1">
      <alignment horizontal="right" vertical="center" wrapText="1"/>
      <protection locked="0"/>
    </xf>
    <xf numFmtId="0" fontId="46" fillId="0" borderId="0" xfId="45" applyFont="1" applyFill="1" applyBorder="1" applyAlignment="1">
      <alignment horizontal="center" vertical="center" wrapText="1"/>
    </xf>
    <xf numFmtId="0" fontId="28" fillId="0" borderId="0" xfId="45" applyFont="1" applyFill="1" applyBorder="1" applyAlignment="1">
      <alignment horizontal="center" vertical="center"/>
    </xf>
    <xf numFmtId="0" fontId="29" fillId="0" borderId="0" xfId="45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textRotation="90" wrapText="1"/>
    </xf>
  </cellXfs>
  <cellStyles count="108">
    <cellStyle name="Hipersaite" xfId="1" builtinId="8" hidden="1"/>
    <cellStyle name="Hipersaite" xfId="3" builtinId="8" hidden="1"/>
    <cellStyle name="Hipersaite" xfId="5" builtinId="8" hidden="1"/>
    <cellStyle name="Hipersaite" xfId="7" builtinId="8" hidden="1"/>
    <cellStyle name="Hipersaite" xfId="9" builtinId="8" hidden="1"/>
    <cellStyle name="Hipersaite" xfId="11" builtinId="8" hidden="1"/>
    <cellStyle name="Hipersaite" xfId="13" builtinId="8" hidden="1"/>
    <cellStyle name="Hipersaite" xfId="15" builtinId="8" hidden="1"/>
    <cellStyle name="Hipersaite" xfId="17" builtinId="8" hidden="1"/>
    <cellStyle name="Hipersaite" xfId="19" builtinId="8" hidden="1"/>
    <cellStyle name="Hipersaite" xfId="21" builtinId="8" hidden="1"/>
    <cellStyle name="Hipersaite" xfId="23" builtinId="8" hidden="1"/>
    <cellStyle name="Hipersaite" xfId="25" builtinId="8" hidden="1"/>
    <cellStyle name="Hipersaite" xfId="27" builtinId="8" hidden="1"/>
    <cellStyle name="Hipersaite" xfId="29" builtinId="8" hidden="1"/>
    <cellStyle name="Hipersaite" xfId="31" builtinId="8" hidden="1"/>
    <cellStyle name="Hipersaite" xfId="33" builtinId="8" hidden="1"/>
    <cellStyle name="Hipersaite" xfId="35" builtinId="8" hidden="1"/>
    <cellStyle name="Hipersaite" xfId="37" builtinId="8" hidden="1"/>
    <cellStyle name="Hipersaite" xfId="39" builtinId="8" hidden="1"/>
    <cellStyle name="Hipersaite" xfId="41" builtinId="8" hidden="1"/>
    <cellStyle name="Hipersaite" xfId="43" builtinId="8" hidden="1"/>
    <cellStyle name="Hipersaite" xfId="47" builtinId="8" hidden="1"/>
    <cellStyle name="Hipersaite" xfId="49" builtinId="8" hidden="1"/>
    <cellStyle name="Hipersaite" xfId="51" builtinId="8" hidden="1"/>
    <cellStyle name="Hipersaite" xfId="53" builtinId="8" hidden="1"/>
    <cellStyle name="Hipersaite" xfId="55" builtinId="8" hidden="1"/>
    <cellStyle name="Hipersaite" xfId="57" builtinId="8" hidden="1"/>
    <cellStyle name="Hipersaite" xfId="59" builtinId="8" hidden="1"/>
    <cellStyle name="Hipersaite" xfId="61" builtinId="8" hidden="1"/>
    <cellStyle name="Hipersaite" xfId="63" builtinId="8" hidden="1"/>
    <cellStyle name="Hipersaite" xfId="65" builtinId="8" hidden="1"/>
    <cellStyle name="Hipersaite" xfId="67" builtinId="8" hidden="1"/>
    <cellStyle name="Hipersaite" xfId="69" builtinId="8" hidden="1"/>
    <cellStyle name="Hipersaite" xfId="71" builtinId="8" hidden="1"/>
    <cellStyle name="Hipersaite" xfId="73" builtinId="8" hidden="1"/>
    <cellStyle name="Hipersaite" xfId="75" builtinId="8" hidden="1"/>
    <cellStyle name="Hipersaite" xfId="77" builtinId="8" hidden="1"/>
    <cellStyle name="Hipersaite" xfId="79" builtinId="8" hidden="1"/>
    <cellStyle name="Hipersaite" xfId="81" builtinId="8" hidden="1"/>
    <cellStyle name="Hipersaite" xfId="84" builtinId="8" hidden="1"/>
    <cellStyle name="Hipersaite" xfId="86" builtinId="8" hidden="1"/>
    <cellStyle name="Hipersaite" xfId="88" builtinId="8" hidden="1"/>
    <cellStyle name="Hipersaite" xfId="90" builtinId="8" hidden="1"/>
    <cellStyle name="Hipersaite" xfId="92" builtinId="8" hidden="1"/>
    <cellStyle name="Hipersaite" xfId="94" builtinId="8" hidden="1"/>
    <cellStyle name="Hipersaite" xfId="96" builtinId="8" hidden="1"/>
    <cellStyle name="Hipersaite" xfId="98" builtinId="8" hidden="1"/>
    <cellStyle name="Hipersaite" xfId="100" builtinId="8" hidden="1"/>
    <cellStyle name="Hipersaite" xfId="102" builtinId="8" hidden="1"/>
    <cellStyle name="Izmantota hipersaite" xfId="2" builtinId="9" hidden="1"/>
    <cellStyle name="Izmantota hipersaite" xfId="4" builtinId="9" hidden="1"/>
    <cellStyle name="Izmantota hipersaite" xfId="6" builtinId="9" hidden="1"/>
    <cellStyle name="Izmantota hipersaite" xfId="8" builtinId="9" hidden="1"/>
    <cellStyle name="Izmantota hipersaite" xfId="10" builtinId="9" hidden="1"/>
    <cellStyle name="Izmantota hipersaite" xfId="12" builtinId="9" hidden="1"/>
    <cellStyle name="Izmantota hipersaite" xfId="14" builtinId="9" hidden="1"/>
    <cellStyle name="Izmantota hipersaite" xfId="16" builtinId="9" hidden="1"/>
    <cellStyle name="Izmantota hipersaite" xfId="18" builtinId="9" hidden="1"/>
    <cellStyle name="Izmantota hipersaite" xfId="20" builtinId="9" hidden="1"/>
    <cellStyle name="Izmantota hipersaite" xfId="22" builtinId="9" hidden="1"/>
    <cellStyle name="Izmantota hipersaite" xfId="24" builtinId="9" hidden="1"/>
    <cellStyle name="Izmantota hipersaite" xfId="26" builtinId="9" hidden="1"/>
    <cellStyle name="Izmantota hipersaite" xfId="28" builtinId="9" hidden="1"/>
    <cellStyle name="Izmantota hipersaite" xfId="30" builtinId="9" hidden="1"/>
    <cellStyle name="Izmantota hipersaite" xfId="32" builtinId="9" hidden="1"/>
    <cellStyle name="Izmantota hipersaite" xfId="34" builtinId="9" hidden="1"/>
    <cellStyle name="Izmantota hipersaite" xfId="36" builtinId="9" hidden="1"/>
    <cellStyle name="Izmantota hipersaite" xfId="38" builtinId="9" hidden="1"/>
    <cellStyle name="Izmantota hipersaite" xfId="40" builtinId="9" hidden="1"/>
    <cellStyle name="Izmantota hipersaite" xfId="42" builtinId="9" hidden="1"/>
    <cellStyle name="Izmantota hipersaite" xfId="44" builtinId="9" hidden="1"/>
    <cellStyle name="Izmantota hipersaite" xfId="48" builtinId="9" hidden="1"/>
    <cellStyle name="Izmantota hipersaite" xfId="50" builtinId="9" hidden="1"/>
    <cellStyle name="Izmantota hipersaite" xfId="52" builtinId="9" hidden="1"/>
    <cellStyle name="Izmantota hipersaite" xfId="54" builtinId="9" hidden="1"/>
    <cellStyle name="Izmantota hipersaite" xfId="56" builtinId="9" hidden="1"/>
    <cellStyle name="Izmantota hipersaite" xfId="58" builtinId="9" hidden="1"/>
    <cellStyle name="Izmantota hipersaite" xfId="60" builtinId="9" hidden="1"/>
    <cellStyle name="Izmantota hipersaite" xfId="62" builtinId="9" hidden="1"/>
    <cellStyle name="Izmantota hipersaite" xfId="64" builtinId="9" hidden="1"/>
    <cellStyle name="Izmantota hipersaite" xfId="66" builtinId="9" hidden="1"/>
    <cellStyle name="Izmantota hipersaite" xfId="68" builtinId="9" hidden="1"/>
    <cellStyle name="Izmantota hipersaite" xfId="70" builtinId="9" hidden="1"/>
    <cellStyle name="Izmantota hipersaite" xfId="72" builtinId="9" hidden="1"/>
    <cellStyle name="Izmantota hipersaite" xfId="74" builtinId="9" hidden="1"/>
    <cellStyle name="Izmantota hipersaite" xfId="76" builtinId="9" hidden="1"/>
    <cellStyle name="Izmantota hipersaite" xfId="78" builtinId="9" hidden="1"/>
    <cellStyle name="Izmantota hipersaite" xfId="80" builtinId="9" hidden="1"/>
    <cellStyle name="Izmantota hipersaite" xfId="82" builtinId="9" hidden="1"/>
    <cellStyle name="Izmantota hipersaite" xfId="85" builtinId="9" hidden="1"/>
    <cellStyle name="Izmantota hipersaite" xfId="87" builtinId="9" hidden="1"/>
    <cellStyle name="Izmantota hipersaite" xfId="89" builtinId="9" hidden="1"/>
    <cellStyle name="Izmantota hipersaite" xfId="91" builtinId="9" hidden="1"/>
    <cellStyle name="Izmantota hipersaite" xfId="93" builtinId="9" hidden="1"/>
    <cellStyle name="Izmantota hipersaite" xfId="95" builtinId="9" hidden="1"/>
    <cellStyle name="Izmantota hipersaite" xfId="97" builtinId="9" hidden="1"/>
    <cellStyle name="Izmantota hipersaite" xfId="99" builtinId="9" hidden="1"/>
    <cellStyle name="Izmantota hipersaite" xfId="101" builtinId="9" hidden="1"/>
    <cellStyle name="Izmantota hipersaite" xfId="103" builtinId="9" hidden="1"/>
    <cellStyle name="Komats" xfId="106" builtinId="3"/>
    <cellStyle name="Normal 2" xfId="104"/>
    <cellStyle name="Normal 2 2" xfId="46"/>
    <cellStyle name="Normal 3" xfId="45"/>
    <cellStyle name="Normal_KONK.TAME LABOTS" xfId="105"/>
    <cellStyle name="Normal_tamlok_tuksaLBN" xfId="107"/>
    <cellStyle name="Parasts" xfId="0" builtinId="0"/>
    <cellStyle name="Style 1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A14" sqref="A14:E14"/>
    </sheetView>
  </sheetViews>
  <sheetFormatPr defaultRowHeight="16.5" x14ac:dyDescent="0.25"/>
  <cols>
    <col min="1" max="1" width="11.42578125" style="66" customWidth="1"/>
    <col min="2" max="2" width="45.28515625" style="66" customWidth="1"/>
    <col min="3" max="3" width="22.28515625" style="66" customWidth="1"/>
    <col min="4" max="4" width="15.42578125" style="66" customWidth="1"/>
    <col min="5" max="5" width="16.85546875" style="66" customWidth="1"/>
    <col min="6" max="6" width="11.28515625" style="66" customWidth="1"/>
    <col min="7" max="7" width="11.7109375" style="66" customWidth="1"/>
    <col min="8" max="8" width="11.85546875" style="66" customWidth="1"/>
    <col min="9" max="9" width="10.42578125" style="66" customWidth="1"/>
    <col min="10" max="10" width="9" style="66" customWidth="1"/>
    <col min="11" max="11" width="8.85546875" style="66" customWidth="1"/>
    <col min="12" max="12" width="13.140625" style="66" customWidth="1"/>
    <col min="13" max="15" width="11.5703125" style="66" customWidth="1"/>
    <col min="16" max="16" width="11.85546875" style="66" customWidth="1"/>
    <col min="17" max="17" width="14.140625" style="66" customWidth="1"/>
    <col min="18" max="256" width="9.140625" style="66"/>
    <col min="257" max="257" width="11.42578125" style="66" customWidth="1"/>
    <col min="258" max="258" width="62.7109375" style="66" customWidth="1"/>
    <col min="259" max="259" width="22.28515625" style="66" customWidth="1"/>
    <col min="260" max="260" width="15.42578125" style="66" customWidth="1"/>
    <col min="261" max="261" width="16.85546875" style="66" customWidth="1"/>
    <col min="262" max="262" width="11.28515625" style="66" customWidth="1"/>
    <col min="263" max="263" width="11.7109375" style="66" customWidth="1"/>
    <col min="264" max="264" width="11.85546875" style="66" customWidth="1"/>
    <col min="265" max="265" width="10.42578125" style="66" customWidth="1"/>
    <col min="266" max="266" width="9" style="66" customWidth="1"/>
    <col min="267" max="267" width="8.85546875" style="66" customWidth="1"/>
    <col min="268" max="268" width="13.140625" style="66" customWidth="1"/>
    <col min="269" max="271" width="11.5703125" style="66" customWidth="1"/>
    <col min="272" max="272" width="11.85546875" style="66" customWidth="1"/>
    <col min="273" max="273" width="14.140625" style="66" customWidth="1"/>
    <col min="274" max="512" width="9.140625" style="66"/>
    <col min="513" max="513" width="11.42578125" style="66" customWidth="1"/>
    <col min="514" max="514" width="62.7109375" style="66" customWidth="1"/>
    <col min="515" max="515" width="22.28515625" style="66" customWidth="1"/>
    <col min="516" max="516" width="15.42578125" style="66" customWidth="1"/>
    <col min="517" max="517" width="16.85546875" style="66" customWidth="1"/>
    <col min="518" max="518" width="11.28515625" style="66" customWidth="1"/>
    <col min="519" max="519" width="11.7109375" style="66" customWidth="1"/>
    <col min="520" max="520" width="11.85546875" style="66" customWidth="1"/>
    <col min="521" max="521" width="10.42578125" style="66" customWidth="1"/>
    <col min="522" max="522" width="9" style="66" customWidth="1"/>
    <col min="523" max="523" width="8.85546875" style="66" customWidth="1"/>
    <col min="524" max="524" width="13.140625" style="66" customWidth="1"/>
    <col min="525" max="527" width="11.5703125" style="66" customWidth="1"/>
    <col min="528" max="528" width="11.85546875" style="66" customWidth="1"/>
    <col min="529" max="529" width="14.140625" style="66" customWidth="1"/>
    <col min="530" max="768" width="9.140625" style="66"/>
    <col min="769" max="769" width="11.42578125" style="66" customWidth="1"/>
    <col min="770" max="770" width="62.7109375" style="66" customWidth="1"/>
    <col min="771" max="771" width="22.28515625" style="66" customWidth="1"/>
    <col min="772" max="772" width="15.42578125" style="66" customWidth="1"/>
    <col min="773" max="773" width="16.85546875" style="66" customWidth="1"/>
    <col min="774" max="774" width="11.28515625" style="66" customWidth="1"/>
    <col min="775" max="775" width="11.7109375" style="66" customWidth="1"/>
    <col min="776" max="776" width="11.85546875" style="66" customWidth="1"/>
    <col min="777" max="777" width="10.42578125" style="66" customWidth="1"/>
    <col min="778" max="778" width="9" style="66" customWidth="1"/>
    <col min="779" max="779" width="8.85546875" style="66" customWidth="1"/>
    <col min="780" max="780" width="13.140625" style="66" customWidth="1"/>
    <col min="781" max="783" width="11.5703125" style="66" customWidth="1"/>
    <col min="784" max="784" width="11.85546875" style="66" customWidth="1"/>
    <col min="785" max="785" width="14.140625" style="66" customWidth="1"/>
    <col min="786" max="1024" width="9.140625" style="66"/>
    <col min="1025" max="1025" width="11.42578125" style="66" customWidth="1"/>
    <col min="1026" max="1026" width="62.7109375" style="66" customWidth="1"/>
    <col min="1027" max="1027" width="22.28515625" style="66" customWidth="1"/>
    <col min="1028" max="1028" width="15.42578125" style="66" customWidth="1"/>
    <col min="1029" max="1029" width="16.85546875" style="66" customWidth="1"/>
    <col min="1030" max="1030" width="11.28515625" style="66" customWidth="1"/>
    <col min="1031" max="1031" width="11.7109375" style="66" customWidth="1"/>
    <col min="1032" max="1032" width="11.85546875" style="66" customWidth="1"/>
    <col min="1033" max="1033" width="10.42578125" style="66" customWidth="1"/>
    <col min="1034" max="1034" width="9" style="66" customWidth="1"/>
    <col min="1035" max="1035" width="8.85546875" style="66" customWidth="1"/>
    <col min="1036" max="1036" width="13.140625" style="66" customWidth="1"/>
    <col min="1037" max="1039" width="11.5703125" style="66" customWidth="1"/>
    <col min="1040" max="1040" width="11.85546875" style="66" customWidth="1"/>
    <col min="1041" max="1041" width="14.140625" style="66" customWidth="1"/>
    <col min="1042" max="1280" width="9.140625" style="66"/>
    <col min="1281" max="1281" width="11.42578125" style="66" customWidth="1"/>
    <col min="1282" max="1282" width="62.7109375" style="66" customWidth="1"/>
    <col min="1283" max="1283" width="22.28515625" style="66" customWidth="1"/>
    <col min="1284" max="1284" width="15.42578125" style="66" customWidth="1"/>
    <col min="1285" max="1285" width="16.85546875" style="66" customWidth="1"/>
    <col min="1286" max="1286" width="11.28515625" style="66" customWidth="1"/>
    <col min="1287" max="1287" width="11.7109375" style="66" customWidth="1"/>
    <col min="1288" max="1288" width="11.85546875" style="66" customWidth="1"/>
    <col min="1289" max="1289" width="10.42578125" style="66" customWidth="1"/>
    <col min="1290" max="1290" width="9" style="66" customWidth="1"/>
    <col min="1291" max="1291" width="8.85546875" style="66" customWidth="1"/>
    <col min="1292" max="1292" width="13.140625" style="66" customWidth="1"/>
    <col min="1293" max="1295" width="11.5703125" style="66" customWidth="1"/>
    <col min="1296" max="1296" width="11.85546875" style="66" customWidth="1"/>
    <col min="1297" max="1297" width="14.140625" style="66" customWidth="1"/>
    <col min="1298" max="1536" width="9.140625" style="66"/>
    <col min="1537" max="1537" width="11.42578125" style="66" customWidth="1"/>
    <col min="1538" max="1538" width="62.7109375" style="66" customWidth="1"/>
    <col min="1539" max="1539" width="22.28515625" style="66" customWidth="1"/>
    <col min="1540" max="1540" width="15.42578125" style="66" customWidth="1"/>
    <col min="1541" max="1541" width="16.85546875" style="66" customWidth="1"/>
    <col min="1542" max="1542" width="11.28515625" style="66" customWidth="1"/>
    <col min="1543" max="1543" width="11.7109375" style="66" customWidth="1"/>
    <col min="1544" max="1544" width="11.85546875" style="66" customWidth="1"/>
    <col min="1545" max="1545" width="10.42578125" style="66" customWidth="1"/>
    <col min="1546" max="1546" width="9" style="66" customWidth="1"/>
    <col min="1547" max="1547" width="8.85546875" style="66" customWidth="1"/>
    <col min="1548" max="1548" width="13.140625" style="66" customWidth="1"/>
    <col min="1549" max="1551" width="11.5703125" style="66" customWidth="1"/>
    <col min="1552" max="1552" width="11.85546875" style="66" customWidth="1"/>
    <col min="1553" max="1553" width="14.140625" style="66" customWidth="1"/>
    <col min="1554" max="1792" width="9.140625" style="66"/>
    <col min="1793" max="1793" width="11.42578125" style="66" customWidth="1"/>
    <col min="1794" max="1794" width="62.7109375" style="66" customWidth="1"/>
    <col min="1795" max="1795" width="22.28515625" style="66" customWidth="1"/>
    <col min="1796" max="1796" width="15.42578125" style="66" customWidth="1"/>
    <col min="1797" max="1797" width="16.85546875" style="66" customWidth="1"/>
    <col min="1798" max="1798" width="11.28515625" style="66" customWidth="1"/>
    <col min="1799" max="1799" width="11.7109375" style="66" customWidth="1"/>
    <col min="1800" max="1800" width="11.85546875" style="66" customWidth="1"/>
    <col min="1801" max="1801" width="10.42578125" style="66" customWidth="1"/>
    <col min="1802" max="1802" width="9" style="66" customWidth="1"/>
    <col min="1803" max="1803" width="8.85546875" style="66" customWidth="1"/>
    <col min="1804" max="1804" width="13.140625" style="66" customWidth="1"/>
    <col min="1805" max="1807" width="11.5703125" style="66" customWidth="1"/>
    <col min="1808" max="1808" width="11.85546875" style="66" customWidth="1"/>
    <col min="1809" max="1809" width="14.140625" style="66" customWidth="1"/>
    <col min="1810" max="2048" width="9.140625" style="66"/>
    <col min="2049" max="2049" width="11.42578125" style="66" customWidth="1"/>
    <col min="2050" max="2050" width="62.7109375" style="66" customWidth="1"/>
    <col min="2051" max="2051" width="22.28515625" style="66" customWidth="1"/>
    <col min="2052" max="2052" width="15.42578125" style="66" customWidth="1"/>
    <col min="2053" max="2053" width="16.85546875" style="66" customWidth="1"/>
    <col min="2054" max="2054" width="11.28515625" style="66" customWidth="1"/>
    <col min="2055" max="2055" width="11.7109375" style="66" customWidth="1"/>
    <col min="2056" max="2056" width="11.85546875" style="66" customWidth="1"/>
    <col min="2057" max="2057" width="10.42578125" style="66" customWidth="1"/>
    <col min="2058" max="2058" width="9" style="66" customWidth="1"/>
    <col min="2059" max="2059" width="8.85546875" style="66" customWidth="1"/>
    <col min="2060" max="2060" width="13.140625" style="66" customWidth="1"/>
    <col min="2061" max="2063" width="11.5703125" style="66" customWidth="1"/>
    <col min="2064" max="2064" width="11.85546875" style="66" customWidth="1"/>
    <col min="2065" max="2065" width="14.140625" style="66" customWidth="1"/>
    <col min="2066" max="2304" width="9.140625" style="66"/>
    <col min="2305" max="2305" width="11.42578125" style="66" customWidth="1"/>
    <col min="2306" max="2306" width="62.7109375" style="66" customWidth="1"/>
    <col min="2307" max="2307" width="22.28515625" style="66" customWidth="1"/>
    <col min="2308" max="2308" width="15.42578125" style="66" customWidth="1"/>
    <col min="2309" max="2309" width="16.85546875" style="66" customWidth="1"/>
    <col min="2310" max="2310" width="11.28515625" style="66" customWidth="1"/>
    <col min="2311" max="2311" width="11.7109375" style="66" customWidth="1"/>
    <col min="2312" max="2312" width="11.85546875" style="66" customWidth="1"/>
    <col min="2313" max="2313" width="10.42578125" style="66" customWidth="1"/>
    <col min="2314" max="2314" width="9" style="66" customWidth="1"/>
    <col min="2315" max="2315" width="8.85546875" style="66" customWidth="1"/>
    <col min="2316" max="2316" width="13.140625" style="66" customWidth="1"/>
    <col min="2317" max="2319" width="11.5703125" style="66" customWidth="1"/>
    <col min="2320" max="2320" width="11.85546875" style="66" customWidth="1"/>
    <col min="2321" max="2321" width="14.140625" style="66" customWidth="1"/>
    <col min="2322" max="2560" width="9.140625" style="66"/>
    <col min="2561" max="2561" width="11.42578125" style="66" customWidth="1"/>
    <col min="2562" max="2562" width="62.7109375" style="66" customWidth="1"/>
    <col min="2563" max="2563" width="22.28515625" style="66" customWidth="1"/>
    <col min="2564" max="2564" width="15.42578125" style="66" customWidth="1"/>
    <col min="2565" max="2565" width="16.85546875" style="66" customWidth="1"/>
    <col min="2566" max="2566" width="11.28515625" style="66" customWidth="1"/>
    <col min="2567" max="2567" width="11.7109375" style="66" customWidth="1"/>
    <col min="2568" max="2568" width="11.85546875" style="66" customWidth="1"/>
    <col min="2569" max="2569" width="10.42578125" style="66" customWidth="1"/>
    <col min="2570" max="2570" width="9" style="66" customWidth="1"/>
    <col min="2571" max="2571" width="8.85546875" style="66" customWidth="1"/>
    <col min="2572" max="2572" width="13.140625" style="66" customWidth="1"/>
    <col min="2573" max="2575" width="11.5703125" style="66" customWidth="1"/>
    <col min="2576" max="2576" width="11.85546875" style="66" customWidth="1"/>
    <col min="2577" max="2577" width="14.140625" style="66" customWidth="1"/>
    <col min="2578" max="2816" width="9.140625" style="66"/>
    <col min="2817" max="2817" width="11.42578125" style="66" customWidth="1"/>
    <col min="2818" max="2818" width="62.7109375" style="66" customWidth="1"/>
    <col min="2819" max="2819" width="22.28515625" style="66" customWidth="1"/>
    <col min="2820" max="2820" width="15.42578125" style="66" customWidth="1"/>
    <col min="2821" max="2821" width="16.85546875" style="66" customWidth="1"/>
    <col min="2822" max="2822" width="11.28515625" style="66" customWidth="1"/>
    <col min="2823" max="2823" width="11.7109375" style="66" customWidth="1"/>
    <col min="2824" max="2824" width="11.85546875" style="66" customWidth="1"/>
    <col min="2825" max="2825" width="10.42578125" style="66" customWidth="1"/>
    <col min="2826" max="2826" width="9" style="66" customWidth="1"/>
    <col min="2827" max="2827" width="8.85546875" style="66" customWidth="1"/>
    <col min="2828" max="2828" width="13.140625" style="66" customWidth="1"/>
    <col min="2829" max="2831" width="11.5703125" style="66" customWidth="1"/>
    <col min="2832" max="2832" width="11.85546875" style="66" customWidth="1"/>
    <col min="2833" max="2833" width="14.140625" style="66" customWidth="1"/>
    <col min="2834" max="3072" width="9.140625" style="66"/>
    <col min="3073" max="3073" width="11.42578125" style="66" customWidth="1"/>
    <col min="3074" max="3074" width="62.7109375" style="66" customWidth="1"/>
    <col min="3075" max="3075" width="22.28515625" style="66" customWidth="1"/>
    <col min="3076" max="3076" width="15.42578125" style="66" customWidth="1"/>
    <col min="3077" max="3077" width="16.85546875" style="66" customWidth="1"/>
    <col min="3078" max="3078" width="11.28515625" style="66" customWidth="1"/>
    <col min="3079" max="3079" width="11.7109375" style="66" customWidth="1"/>
    <col min="3080" max="3080" width="11.85546875" style="66" customWidth="1"/>
    <col min="3081" max="3081" width="10.42578125" style="66" customWidth="1"/>
    <col min="3082" max="3082" width="9" style="66" customWidth="1"/>
    <col min="3083" max="3083" width="8.85546875" style="66" customWidth="1"/>
    <col min="3084" max="3084" width="13.140625" style="66" customWidth="1"/>
    <col min="3085" max="3087" width="11.5703125" style="66" customWidth="1"/>
    <col min="3088" max="3088" width="11.85546875" style="66" customWidth="1"/>
    <col min="3089" max="3089" width="14.140625" style="66" customWidth="1"/>
    <col min="3090" max="3328" width="9.140625" style="66"/>
    <col min="3329" max="3329" width="11.42578125" style="66" customWidth="1"/>
    <col min="3330" max="3330" width="62.7109375" style="66" customWidth="1"/>
    <col min="3331" max="3331" width="22.28515625" style="66" customWidth="1"/>
    <col min="3332" max="3332" width="15.42578125" style="66" customWidth="1"/>
    <col min="3333" max="3333" width="16.85546875" style="66" customWidth="1"/>
    <col min="3334" max="3334" width="11.28515625" style="66" customWidth="1"/>
    <col min="3335" max="3335" width="11.7109375" style="66" customWidth="1"/>
    <col min="3336" max="3336" width="11.85546875" style="66" customWidth="1"/>
    <col min="3337" max="3337" width="10.42578125" style="66" customWidth="1"/>
    <col min="3338" max="3338" width="9" style="66" customWidth="1"/>
    <col min="3339" max="3339" width="8.85546875" style="66" customWidth="1"/>
    <col min="3340" max="3340" width="13.140625" style="66" customWidth="1"/>
    <col min="3341" max="3343" width="11.5703125" style="66" customWidth="1"/>
    <col min="3344" max="3344" width="11.85546875" style="66" customWidth="1"/>
    <col min="3345" max="3345" width="14.140625" style="66" customWidth="1"/>
    <col min="3346" max="3584" width="9.140625" style="66"/>
    <col min="3585" max="3585" width="11.42578125" style="66" customWidth="1"/>
    <col min="3586" max="3586" width="62.7109375" style="66" customWidth="1"/>
    <col min="3587" max="3587" width="22.28515625" style="66" customWidth="1"/>
    <col min="3588" max="3588" width="15.42578125" style="66" customWidth="1"/>
    <col min="3589" max="3589" width="16.85546875" style="66" customWidth="1"/>
    <col min="3590" max="3590" width="11.28515625" style="66" customWidth="1"/>
    <col min="3591" max="3591" width="11.7109375" style="66" customWidth="1"/>
    <col min="3592" max="3592" width="11.85546875" style="66" customWidth="1"/>
    <col min="3593" max="3593" width="10.42578125" style="66" customWidth="1"/>
    <col min="3594" max="3594" width="9" style="66" customWidth="1"/>
    <col min="3595" max="3595" width="8.85546875" style="66" customWidth="1"/>
    <col min="3596" max="3596" width="13.140625" style="66" customWidth="1"/>
    <col min="3597" max="3599" width="11.5703125" style="66" customWidth="1"/>
    <col min="3600" max="3600" width="11.85546875" style="66" customWidth="1"/>
    <col min="3601" max="3601" width="14.140625" style="66" customWidth="1"/>
    <col min="3602" max="3840" width="9.140625" style="66"/>
    <col min="3841" max="3841" width="11.42578125" style="66" customWidth="1"/>
    <col min="3842" max="3842" width="62.7109375" style="66" customWidth="1"/>
    <col min="3843" max="3843" width="22.28515625" style="66" customWidth="1"/>
    <col min="3844" max="3844" width="15.42578125" style="66" customWidth="1"/>
    <col min="3845" max="3845" width="16.85546875" style="66" customWidth="1"/>
    <col min="3846" max="3846" width="11.28515625" style="66" customWidth="1"/>
    <col min="3847" max="3847" width="11.7109375" style="66" customWidth="1"/>
    <col min="3848" max="3848" width="11.85546875" style="66" customWidth="1"/>
    <col min="3849" max="3849" width="10.42578125" style="66" customWidth="1"/>
    <col min="3850" max="3850" width="9" style="66" customWidth="1"/>
    <col min="3851" max="3851" width="8.85546875" style="66" customWidth="1"/>
    <col min="3852" max="3852" width="13.140625" style="66" customWidth="1"/>
    <col min="3853" max="3855" width="11.5703125" style="66" customWidth="1"/>
    <col min="3856" max="3856" width="11.85546875" style="66" customWidth="1"/>
    <col min="3857" max="3857" width="14.140625" style="66" customWidth="1"/>
    <col min="3858" max="4096" width="9.140625" style="66"/>
    <col min="4097" max="4097" width="11.42578125" style="66" customWidth="1"/>
    <col min="4098" max="4098" width="62.7109375" style="66" customWidth="1"/>
    <col min="4099" max="4099" width="22.28515625" style="66" customWidth="1"/>
    <col min="4100" max="4100" width="15.42578125" style="66" customWidth="1"/>
    <col min="4101" max="4101" width="16.85546875" style="66" customWidth="1"/>
    <col min="4102" max="4102" width="11.28515625" style="66" customWidth="1"/>
    <col min="4103" max="4103" width="11.7109375" style="66" customWidth="1"/>
    <col min="4104" max="4104" width="11.85546875" style="66" customWidth="1"/>
    <col min="4105" max="4105" width="10.42578125" style="66" customWidth="1"/>
    <col min="4106" max="4106" width="9" style="66" customWidth="1"/>
    <col min="4107" max="4107" width="8.85546875" style="66" customWidth="1"/>
    <col min="4108" max="4108" width="13.140625" style="66" customWidth="1"/>
    <col min="4109" max="4111" width="11.5703125" style="66" customWidth="1"/>
    <col min="4112" max="4112" width="11.85546875" style="66" customWidth="1"/>
    <col min="4113" max="4113" width="14.140625" style="66" customWidth="1"/>
    <col min="4114" max="4352" width="9.140625" style="66"/>
    <col min="4353" max="4353" width="11.42578125" style="66" customWidth="1"/>
    <col min="4354" max="4354" width="62.7109375" style="66" customWidth="1"/>
    <col min="4355" max="4355" width="22.28515625" style="66" customWidth="1"/>
    <col min="4356" max="4356" width="15.42578125" style="66" customWidth="1"/>
    <col min="4357" max="4357" width="16.85546875" style="66" customWidth="1"/>
    <col min="4358" max="4358" width="11.28515625" style="66" customWidth="1"/>
    <col min="4359" max="4359" width="11.7109375" style="66" customWidth="1"/>
    <col min="4360" max="4360" width="11.85546875" style="66" customWidth="1"/>
    <col min="4361" max="4361" width="10.42578125" style="66" customWidth="1"/>
    <col min="4362" max="4362" width="9" style="66" customWidth="1"/>
    <col min="4363" max="4363" width="8.85546875" style="66" customWidth="1"/>
    <col min="4364" max="4364" width="13.140625" style="66" customWidth="1"/>
    <col min="4365" max="4367" width="11.5703125" style="66" customWidth="1"/>
    <col min="4368" max="4368" width="11.85546875" style="66" customWidth="1"/>
    <col min="4369" max="4369" width="14.140625" style="66" customWidth="1"/>
    <col min="4370" max="4608" width="9.140625" style="66"/>
    <col min="4609" max="4609" width="11.42578125" style="66" customWidth="1"/>
    <col min="4610" max="4610" width="62.7109375" style="66" customWidth="1"/>
    <col min="4611" max="4611" width="22.28515625" style="66" customWidth="1"/>
    <col min="4612" max="4612" width="15.42578125" style="66" customWidth="1"/>
    <col min="4613" max="4613" width="16.85546875" style="66" customWidth="1"/>
    <col min="4614" max="4614" width="11.28515625" style="66" customWidth="1"/>
    <col min="4615" max="4615" width="11.7109375" style="66" customWidth="1"/>
    <col min="4616" max="4616" width="11.85546875" style="66" customWidth="1"/>
    <col min="4617" max="4617" width="10.42578125" style="66" customWidth="1"/>
    <col min="4618" max="4618" width="9" style="66" customWidth="1"/>
    <col min="4619" max="4619" width="8.85546875" style="66" customWidth="1"/>
    <col min="4620" max="4620" width="13.140625" style="66" customWidth="1"/>
    <col min="4621" max="4623" width="11.5703125" style="66" customWidth="1"/>
    <col min="4624" max="4624" width="11.85546875" style="66" customWidth="1"/>
    <col min="4625" max="4625" width="14.140625" style="66" customWidth="1"/>
    <col min="4626" max="4864" width="9.140625" style="66"/>
    <col min="4865" max="4865" width="11.42578125" style="66" customWidth="1"/>
    <col min="4866" max="4866" width="62.7109375" style="66" customWidth="1"/>
    <col min="4867" max="4867" width="22.28515625" style="66" customWidth="1"/>
    <col min="4868" max="4868" width="15.42578125" style="66" customWidth="1"/>
    <col min="4869" max="4869" width="16.85546875" style="66" customWidth="1"/>
    <col min="4870" max="4870" width="11.28515625" style="66" customWidth="1"/>
    <col min="4871" max="4871" width="11.7109375" style="66" customWidth="1"/>
    <col min="4872" max="4872" width="11.85546875" style="66" customWidth="1"/>
    <col min="4873" max="4873" width="10.42578125" style="66" customWidth="1"/>
    <col min="4874" max="4874" width="9" style="66" customWidth="1"/>
    <col min="4875" max="4875" width="8.85546875" style="66" customWidth="1"/>
    <col min="4876" max="4876" width="13.140625" style="66" customWidth="1"/>
    <col min="4877" max="4879" width="11.5703125" style="66" customWidth="1"/>
    <col min="4880" max="4880" width="11.85546875" style="66" customWidth="1"/>
    <col min="4881" max="4881" width="14.140625" style="66" customWidth="1"/>
    <col min="4882" max="5120" width="9.140625" style="66"/>
    <col min="5121" max="5121" width="11.42578125" style="66" customWidth="1"/>
    <col min="5122" max="5122" width="62.7109375" style="66" customWidth="1"/>
    <col min="5123" max="5123" width="22.28515625" style="66" customWidth="1"/>
    <col min="5124" max="5124" width="15.42578125" style="66" customWidth="1"/>
    <col min="5125" max="5125" width="16.85546875" style="66" customWidth="1"/>
    <col min="5126" max="5126" width="11.28515625" style="66" customWidth="1"/>
    <col min="5127" max="5127" width="11.7109375" style="66" customWidth="1"/>
    <col min="5128" max="5128" width="11.85546875" style="66" customWidth="1"/>
    <col min="5129" max="5129" width="10.42578125" style="66" customWidth="1"/>
    <col min="5130" max="5130" width="9" style="66" customWidth="1"/>
    <col min="5131" max="5131" width="8.85546875" style="66" customWidth="1"/>
    <col min="5132" max="5132" width="13.140625" style="66" customWidth="1"/>
    <col min="5133" max="5135" width="11.5703125" style="66" customWidth="1"/>
    <col min="5136" max="5136" width="11.85546875" style="66" customWidth="1"/>
    <col min="5137" max="5137" width="14.140625" style="66" customWidth="1"/>
    <col min="5138" max="5376" width="9.140625" style="66"/>
    <col min="5377" max="5377" width="11.42578125" style="66" customWidth="1"/>
    <col min="5378" max="5378" width="62.7109375" style="66" customWidth="1"/>
    <col min="5379" max="5379" width="22.28515625" style="66" customWidth="1"/>
    <col min="5380" max="5380" width="15.42578125" style="66" customWidth="1"/>
    <col min="5381" max="5381" width="16.85546875" style="66" customWidth="1"/>
    <col min="5382" max="5382" width="11.28515625" style="66" customWidth="1"/>
    <col min="5383" max="5383" width="11.7109375" style="66" customWidth="1"/>
    <col min="5384" max="5384" width="11.85546875" style="66" customWidth="1"/>
    <col min="5385" max="5385" width="10.42578125" style="66" customWidth="1"/>
    <col min="5386" max="5386" width="9" style="66" customWidth="1"/>
    <col min="5387" max="5387" width="8.85546875" style="66" customWidth="1"/>
    <col min="5388" max="5388" width="13.140625" style="66" customWidth="1"/>
    <col min="5389" max="5391" width="11.5703125" style="66" customWidth="1"/>
    <col min="5392" max="5392" width="11.85546875" style="66" customWidth="1"/>
    <col min="5393" max="5393" width="14.140625" style="66" customWidth="1"/>
    <col min="5394" max="5632" width="9.140625" style="66"/>
    <col min="5633" max="5633" width="11.42578125" style="66" customWidth="1"/>
    <col min="5634" max="5634" width="62.7109375" style="66" customWidth="1"/>
    <col min="5635" max="5635" width="22.28515625" style="66" customWidth="1"/>
    <col min="5636" max="5636" width="15.42578125" style="66" customWidth="1"/>
    <col min="5637" max="5637" width="16.85546875" style="66" customWidth="1"/>
    <col min="5638" max="5638" width="11.28515625" style="66" customWidth="1"/>
    <col min="5639" max="5639" width="11.7109375" style="66" customWidth="1"/>
    <col min="5640" max="5640" width="11.85546875" style="66" customWidth="1"/>
    <col min="5641" max="5641" width="10.42578125" style="66" customWidth="1"/>
    <col min="5642" max="5642" width="9" style="66" customWidth="1"/>
    <col min="5643" max="5643" width="8.85546875" style="66" customWidth="1"/>
    <col min="5644" max="5644" width="13.140625" style="66" customWidth="1"/>
    <col min="5645" max="5647" width="11.5703125" style="66" customWidth="1"/>
    <col min="5648" max="5648" width="11.85546875" style="66" customWidth="1"/>
    <col min="5649" max="5649" width="14.140625" style="66" customWidth="1"/>
    <col min="5650" max="5888" width="9.140625" style="66"/>
    <col min="5889" max="5889" width="11.42578125" style="66" customWidth="1"/>
    <col min="5890" max="5890" width="62.7109375" style="66" customWidth="1"/>
    <col min="5891" max="5891" width="22.28515625" style="66" customWidth="1"/>
    <col min="5892" max="5892" width="15.42578125" style="66" customWidth="1"/>
    <col min="5893" max="5893" width="16.85546875" style="66" customWidth="1"/>
    <col min="5894" max="5894" width="11.28515625" style="66" customWidth="1"/>
    <col min="5895" max="5895" width="11.7109375" style="66" customWidth="1"/>
    <col min="5896" max="5896" width="11.85546875" style="66" customWidth="1"/>
    <col min="5897" max="5897" width="10.42578125" style="66" customWidth="1"/>
    <col min="5898" max="5898" width="9" style="66" customWidth="1"/>
    <col min="5899" max="5899" width="8.85546875" style="66" customWidth="1"/>
    <col min="5900" max="5900" width="13.140625" style="66" customWidth="1"/>
    <col min="5901" max="5903" width="11.5703125" style="66" customWidth="1"/>
    <col min="5904" max="5904" width="11.85546875" style="66" customWidth="1"/>
    <col min="5905" max="5905" width="14.140625" style="66" customWidth="1"/>
    <col min="5906" max="6144" width="9.140625" style="66"/>
    <col min="6145" max="6145" width="11.42578125" style="66" customWidth="1"/>
    <col min="6146" max="6146" width="62.7109375" style="66" customWidth="1"/>
    <col min="6147" max="6147" width="22.28515625" style="66" customWidth="1"/>
    <col min="6148" max="6148" width="15.42578125" style="66" customWidth="1"/>
    <col min="6149" max="6149" width="16.85546875" style="66" customWidth="1"/>
    <col min="6150" max="6150" width="11.28515625" style="66" customWidth="1"/>
    <col min="6151" max="6151" width="11.7109375" style="66" customWidth="1"/>
    <col min="6152" max="6152" width="11.85546875" style="66" customWidth="1"/>
    <col min="6153" max="6153" width="10.42578125" style="66" customWidth="1"/>
    <col min="6154" max="6154" width="9" style="66" customWidth="1"/>
    <col min="6155" max="6155" width="8.85546875" style="66" customWidth="1"/>
    <col min="6156" max="6156" width="13.140625" style="66" customWidth="1"/>
    <col min="6157" max="6159" width="11.5703125" style="66" customWidth="1"/>
    <col min="6160" max="6160" width="11.85546875" style="66" customWidth="1"/>
    <col min="6161" max="6161" width="14.140625" style="66" customWidth="1"/>
    <col min="6162" max="6400" width="9.140625" style="66"/>
    <col min="6401" max="6401" width="11.42578125" style="66" customWidth="1"/>
    <col min="6402" max="6402" width="62.7109375" style="66" customWidth="1"/>
    <col min="6403" max="6403" width="22.28515625" style="66" customWidth="1"/>
    <col min="6404" max="6404" width="15.42578125" style="66" customWidth="1"/>
    <col min="6405" max="6405" width="16.85546875" style="66" customWidth="1"/>
    <col min="6406" max="6406" width="11.28515625" style="66" customWidth="1"/>
    <col min="6407" max="6407" width="11.7109375" style="66" customWidth="1"/>
    <col min="6408" max="6408" width="11.85546875" style="66" customWidth="1"/>
    <col min="6409" max="6409" width="10.42578125" style="66" customWidth="1"/>
    <col min="6410" max="6410" width="9" style="66" customWidth="1"/>
    <col min="6411" max="6411" width="8.85546875" style="66" customWidth="1"/>
    <col min="6412" max="6412" width="13.140625" style="66" customWidth="1"/>
    <col min="6413" max="6415" width="11.5703125" style="66" customWidth="1"/>
    <col min="6416" max="6416" width="11.85546875" style="66" customWidth="1"/>
    <col min="6417" max="6417" width="14.140625" style="66" customWidth="1"/>
    <col min="6418" max="6656" width="9.140625" style="66"/>
    <col min="6657" max="6657" width="11.42578125" style="66" customWidth="1"/>
    <col min="6658" max="6658" width="62.7109375" style="66" customWidth="1"/>
    <col min="6659" max="6659" width="22.28515625" style="66" customWidth="1"/>
    <col min="6660" max="6660" width="15.42578125" style="66" customWidth="1"/>
    <col min="6661" max="6661" width="16.85546875" style="66" customWidth="1"/>
    <col min="6662" max="6662" width="11.28515625" style="66" customWidth="1"/>
    <col min="6663" max="6663" width="11.7109375" style="66" customWidth="1"/>
    <col min="6664" max="6664" width="11.85546875" style="66" customWidth="1"/>
    <col min="6665" max="6665" width="10.42578125" style="66" customWidth="1"/>
    <col min="6666" max="6666" width="9" style="66" customWidth="1"/>
    <col min="6667" max="6667" width="8.85546875" style="66" customWidth="1"/>
    <col min="6668" max="6668" width="13.140625" style="66" customWidth="1"/>
    <col min="6669" max="6671" width="11.5703125" style="66" customWidth="1"/>
    <col min="6672" max="6672" width="11.85546875" style="66" customWidth="1"/>
    <col min="6673" max="6673" width="14.140625" style="66" customWidth="1"/>
    <col min="6674" max="6912" width="9.140625" style="66"/>
    <col min="6913" max="6913" width="11.42578125" style="66" customWidth="1"/>
    <col min="6914" max="6914" width="62.7109375" style="66" customWidth="1"/>
    <col min="6915" max="6915" width="22.28515625" style="66" customWidth="1"/>
    <col min="6916" max="6916" width="15.42578125" style="66" customWidth="1"/>
    <col min="6917" max="6917" width="16.85546875" style="66" customWidth="1"/>
    <col min="6918" max="6918" width="11.28515625" style="66" customWidth="1"/>
    <col min="6919" max="6919" width="11.7109375" style="66" customWidth="1"/>
    <col min="6920" max="6920" width="11.85546875" style="66" customWidth="1"/>
    <col min="6921" max="6921" width="10.42578125" style="66" customWidth="1"/>
    <col min="6922" max="6922" width="9" style="66" customWidth="1"/>
    <col min="6923" max="6923" width="8.85546875" style="66" customWidth="1"/>
    <col min="6924" max="6924" width="13.140625" style="66" customWidth="1"/>
    <col min="6925" max="6927" width="11.5703125" style="66" customWidth="1"/>
    <col min="6928" max="6928" width="11.85546875" style="66" customWidth="1"/>
    <col min="6929" max="6929" width="14.140625" style="66" customWidth="1"/>
    <col min="6930" max="7168" width="9.140625" style="66"/>
    <col min="7169" max="7169" width="11.42578125" style="66" customWidth="1"/>
    <col min="7170" max="7170" width="62.7109375" style="66" customWidth="1"/>
    <col min="7171" max="7171" width="22.28515625" style="66" customWidth="1"/>
    <col min="7172" max="7172" width="15.42578125" style="66" customWidth="1"/>
    <col min="7173" max="7173" width="16.85546875" style="66" customWidth="1"/>
    <col min="7174" max="7174" width="11.28515625" style="66" customWidth="1"/>
    <col min="7175" max="7175" width="11.7109375" style="66" customWidth="1"/>
    <col min="7176" max="7176" width="11.85546875" style="66" customWidth="1"/>
    <col min="7177" max="7177" width="10.42578125" style="66" customWidth="1"/>
    <col min="7178" max="7178" width="9" style="66" customWidth="1"/>
    <col min="7179" max="7179" width="8.85546875" style="66" customWidth="1"/>
    <col min="7180" max="7180" width="13.140625" style="66" customWidth="1"/>
    <col min="7181" max="7183" width="11.5703125" style="66" customWidth="1"/>
    <col min="7184" max="7184" width="11.85546875" style="66" customWidth="1"/>
    <col min="7185" max="7185" width="14.140625" style="66" customWidth="1"/>
    <col min="7186" max="7424" width="9.140625" style="66"/>
    <col min="7425" max="7425" width="11.42578125" style="66" customWidth="1"/>
    <col min="7426" max="7426" width="62.7109375" style="66" customWidth="1"/>
    <col min="7427" max="7427" width="22.28515625" style="66" customWidth="1"/>
    <col min="7428" max="7428" width="15.42578125" style="66" customWidth="1"/>
    <col min="7429" max="7429" width="16.85546875" style="66" customWidth="1"/>
    <col min="7430" max="7430" width="11.28515625" style="66" customWidth="1"/>
    <col min="7431" max="7431" width="11.7109375" style="66" customWidth="1"/>
    <col min="7432" max="7432" width="11.85546875" style="66" customWidth="1"/>
    <col min="7433" max="7433" width="10.42578125" style="66" customWidth="1"/>
    <col min="7434" max="7434" width="9" style="66" customWidth="1"/>
    <col min="7435" max="7435" width="8.85546875" style="66" customWidth="1"/>
    <col min="7436" max="7436" width="13.140625" style="66" customWidth="1"/>
    <col min="7437" max="7439" width="11.5703125" style="66" customWidth="1"/>
    <col min="7440" max="7440" width="11.85546875" style="66" customWidth="1"/>
    <col min="7441" max="7441" width="14.140625" style="66" customWidth="1"/>
    <col min="7442" max="7680" width="9.140625" style="66"/>
    <col min="7681" max="7681" width="11.42578125" style="66" customWidth="1"/>
    <col min="7682" max="7682" width="62.7109375" style="66" customWidth="1"/>
    <col min="7683" max="7683" width="22.28515625" style="66" customWidth="1"/>
    <col min="7684" max="7684" width="15.42578125" style="66" customWidth="1"/>
    <col min="7685" max="7685" width="16.85546875" style="66" customWidth="1"/>
    <col min="7686" max="7686" width="11.28515625" style="66" customWidth="1"/>
    <col min="7687" max="7687" width="11.7109375" style="66" customWidth="1"/>
    <col min="7688" max="7688" width="11.85546875" style="66" customWidth="1"/>
    <col min="7689" max="7689" width="10.42578125" style="66" customWidth="1"/>
    <col min="7690" max="7690" width="9" style="66" customWidth="1"/>
    <col min="7691" max="7691" width="8.85546875" style="66" customWidth="1"/>
    <col min="7692" max="7692" width="13.140625" style="66" customWidth="1"/>
    <col min="7693" max="7695" width="11.5703125" style="66" customWidth="1"/>
    <col min="7696" max="7696" width="11.85546875" style="66" customWidth="1"/>
    <col min="7697" max="7697" width="14.140625" style="66" customWidth="1"/>
    <col min="7698" max="7936" width="9.140625" style="66"/>
    <col min="7937" max="7937" width="11.42578125" style="66" customWidth="1"/>
    <col min="7938" max="7938" width="62.7109375" style="66" customWidth="1"/>
    <col min="7939" max="7939" width="22.28515625" style="66" customWidth="1"/>
    <col min="7940" max="7940" width="15.42578125" style="66" customWidth="1"/>
    <col min="7941" max="7941" width="16.85546875" style="66" customWidth="1"/>
    <col min="7942" max="7942" width="11.28515625" style="66" customWidth="1"/>
    <col min="7943" max="7943" width="11.7109375" style="66" customWidth="1"/>
    <col min="7944" max="7944" width="11.85546875" style="66" customWidth="1"/>
    <col min="7945" max="7945" width="10.42578125" style="66" customWidth="1"/>
    <col min="7946" max="7946" width="9" style="66" customWidth="1"/>
    <col min="7947" max="7947" width="8.85546875" style="66" customWidth="1"/>
    <col min="7948" max="7948" width="13.140625" style="66" customWidth="1"/>
    <col min="7949" max="7951" width="11.5703125" style="66" customWidth="1"/>
    <col min="7952" max="7952" width="11.85546875" style="66" customWidth="1"/>
    <col min="7953" max="7953" width="14.140625" style="66" customWidth="1"/>
    <col min="7954" max="8192" width="9.140625" style="66"/>
    <col min="8193" max="8193" width="11.42578125" style="66" customWidth="1"/>
    <col min="8194" max="8194" width="62.7109375" style="66" customWidth="1"/>
    <col min="8195" max="8195" width="22.28515625" style="66" customWidth="1"/>
    <col min="8196" max="8196" width="15.42578125" style="66" customWidth="1"/>
    <col min="8197" max="8197" width="16.85546875" style="66" customWidth="1"/>
    <col min="8198" max="8198" width="11.28515625" style="66" customWidth="1"/>
    <col min="8199" max="8199" width="11.7109375" style="66" customWidth="1"/>
    <col min="8200" max="8200" width="11.85546875" style="66" customWidth="1"/>
    <col min="8201" max="8201" width="10.42578125" style="66" customWidth="1"/>
    <col min="8202" max="8202" width="9" style="66" customWidth="1"/>
    <col min="8203" max="8203" width="8.85546875" style="66" customWidth="1"/>
    <col min="8204" max="8204" width="13.140625" style="66" customWidth="1"/>
    <col min="8205" max="8207" width="11.5703125" style="66" customWidth="1"/>
    <col min="8208" max="8208" width="11.85546875" style="66" customWidth="1"/>
    <col min="8209" max="8209" width="14.140625" style="66" customWidth="1"/>
    <col min="8210" max="8448" width="9.140625" style="66"/>
    <col min="8449" max="8449" width="11.42578125" style="66" customWidth="1"/>
    <col min="8450" max="8450" width="62.7109375" style="66" customWidth="1"/>
    <col min="8451" max="8451" width="22.28515625" style="66" customWidth="1"/>
    <col min="8452" max="8452" width="15.42578125" style="66" customWidth="1"/>
    <col min="8453" max="8453" width="16.85546875" style="66" customWidth="1"/>
    <col min="8454" max="8454" width="11.28515625" style="66" customWidth="1"/>
    <col min="8455" max="8455" width="11.7109375" style="66" customWidth="1"/>
    <col min="8456" max="8456" width="11.85546875" style="66" customWidth="1"/>
    <col min="8457" max="8457" width="10.42578125" style="66" customWidth="1"/>
    <col min="8458" max="8458" width="9" style="66" customWidth="1"/>
    <col min="8459" max="8459" width="8.85546875" style="66" customWidth="1"/>
    <col min="8460" max="8460" width="13.140625" style="66" customWidth="1"/>
    <col min="8461" max="8463" width="11.5703125" style="66" customWidth="1"/>
    <col min="8464" max="8464" width="11.85546875" style="66" customWidth="1"/>
    <col min="8465" max="8465" width="14.140625" style="66" customWidth="1"/>
    <col min="8466" max="8704" width="9.140625" style="66"/>
    <col min="8705" max="8705" width="11.42578125" style="66" customWidth="1"/>
    <col min="8706" max="8706" width="62.7109375" style="66" customWidth="1"/>
    <col min="8707" max="8707" width="22.28515625" style="66" customWidth="1"/>
    <col min="8708" max="8708" width="15.42578125" style="66" customWidth="1"/>
    <col min="8709" max="8709" width="16.85546875" style="66" customWidth="1"/>
    <col min="8710" max="8710" width="11.28515625" style="66" customWidth="1"/>
    <col min="8711" max="8711" width="11.7109375" style="66" customWidth="1"/>
    <col min="8712" max="8712" width="11.85546875" style="66" customWidth="1"/>
    <col min="8713" max="8713" width="10.42578125" style="66" customWidth="1"/>
    <col min="8714" max="8714" width="9" style="66" customWidth="1"/>
    <col min="8715" max="8715" width="8.85546875" style="66" customWidth="1"/>
    <col min="8716" max="8716" width="13.140625" style="66" customWidth="1"/>
    <col min="8717" max="8719" width="11.5703125" style="66" customWidth="1"/>
    <col min="8720" max="8720" width="11.85546875" style="66" customWidth="1"/>
    <col min="8721" max="8721" width="14.140625" style="66" customWidth="1"/>
    <col min="8722" max="8960" width="9.140625" style="66"/>
    <col min="8961" max="8961" width="11.42578125" style="66" customWidth="1"/>
    <col min="8962" max="8962" width="62.7109375" style="66" customWidth="1"/>
    <col min="8963" max="8963" width="22.28515625" style="66" customWidth="1"/>
    <col min="8964" max="8964" width="15.42578125" style="66" customWidth="1"/>
    <col min="8965" max="8965" width="16.85546875" style="66" customWidth="1"/>
    <col min="8966" max="8966" width="11.28515625" style="66" customWidth="1"/>
    <col min="8967" max="8967" width="11.7109375" style="66" customWidth="1"/>
    <col min="8968" max="8968" width="11.85546875" style="66" customWidth="1"/>
    <col min="8969" max="8969" width="10.42578125" style="66" customWidth="1"/>
    <col min="8970" max="8970" width="9" style="66" customWidth="1"/>
    <col min="8971" max="8971" width="8.85546875" style="66" customWidth="1"/>
    <col min="8972" max="8972" width="13.140625" style="66" customWidth="1"/>
    <col min="8973" max="8975" width="11.5703125" style="66" customWidth="1"/>
    <col min="8976" max="8976" width="11.85546875" style="66" customWidth="1"/>
    <col min="8977" max="8977" width="14.140625" style="66" customWidth="1"/>
    <col min="8978" max="9216" width="9.140625" style="66"/>
    <col min="9217" max="9217" width="11.42578125" style="66" customWidth="1"/>
    <col min="9218" max="9218" width="62.7109375" style="66" customWidth="1"/>
    <col min="9219" max="9219" width="22.28515625" style="66" customWidth="1"/>
    <col min="9220" max="9220" width="15.42578125" style="66" customWidth="1"/>
    <col min="9221" max="9221" width="16.85546875" style="66" customWidth="1"/>
    <col min="9222" max="9222" width="11.28515625" style="66" customWidth="1"/>
    <col min="9223" max="9223" width="11.7109375" style="66" customWidth="1"/>
    <col min="9224" max="9224" width="11.85546875" style="66" customWidth="1"/>
    <col min="9225" max="9225" width="10.42578125" style="66" customWidth="1"/>
    <col min="9226" max="9226" width="9" style="66" customWidth="1"/>
    <col min="9227" max="9227" width="8.85546875" style="66" customWidth="1"/>
    <col min="9228" max="9228" width="13.140625" style="66" customWidth="1"/>
    <col min="9229" max="9231" width="11.5703125" style="66" customWidth="1"/>
    <col min="9232" max="9232" width="11.85546875" style="66" customWidth="1"/>
    <col min="9233" max="9233" width="14.140625" style="66" customWidth="1"/>
    <col min="9234" max="9472" width="9.140625" style="66"/>
    <col min="9473" max="9473" width="11.42578125" style="66" customWidth="1"/>
    <col min="9474" max="9474" width="62.7109375" style="66" customWidth="1"/>
    <col min="9475" max="9475" width="22.28515625" style="66" customWidth="1"/>
    <col min="9476" max="9476" width="15.42578125" style="66" customWidth="1"/>
    <col min="9477" max="9477" width="16.85546875" style="66" customWidth="1"/>
    <col min="9478" max="9478" width="11.28515625" style="66" customWidth="1"/>
    <col min="9479" max="9479" width="11.7109375" style="66" customWidth="1"/>
    <col min="9480" max="9480" width="11.85546875" style="66" customWidth="1"/>
    <col min="9481" max="9481" width="10.42578125" style="66" customWidth="1"/>
    <col min="9482" max="9482" width="9" style="66" customWidth="1"/>
    <col min="9483" max="9483" width="8.85546875" style="66" customWidth="1"/>
    <col min="9484" max="9484" width="13.140625" style="66" customWidth="1"/>
    <col min="9485" max="9487" width="11.5703125" style="66" customWidth="1"/>
    <col min="9488" max="9488" width="11.85546875" style="66" customWidth="1"/>
    <col min="9489" max="9489" width="14.140625" style="66" customWidth="1"/>
    <col min="9490" max="9728" width="9.140625" style="66"/>
    <col min="9729" max="9729" width="11.42578125" style="66" customWidth="1"/>
    <col min="9730" max="9730" width="62.7109375" style="66" customWidth="1"/>
    <col min="9731" max="9731" width="22.28515625" style="66" customWidth="1"/>
    <col min="9732" max="9732" width="15.42578125" style="66" customWidth="1"/>
    <col min="9733" max="9733" width="16.85546875" style="66" customWidth="1"/>
    <col min="9734" max="9734" width="11.28515625" style="66" customWidth="1"/>
    <col min="9735" max="9735" width="11.7109375" style="66" customWidth="1"/>
    <col min="9736" max="9736" width="11.85546875" style="66" customWidth="1"/>
    <col min="9737" max="9737" width="10.42578125" style="66" customWidth="1"/>
    <col min="9738" max="9738" width="9" style="66" customWidth="1"/>
    <col min="9739" max="9739" width="8.85546875" style="66" customWidth="1"/>
    <col min="9740" max="9740" width="13.140625" style="66" customWidth="1"/>
    <col min="9741" max="9743" width="11.5703125" style="66" customWidth="1"/>
    <col min="9744" max="9744" width="11.85546875" style="66" customWidth="1"/>
    <col min="9745" max="9745" width="14.140625" style="66" customWidth="1"/>
    <col min="9746" max="9984" width="9.140625" style="66"/>
    <col min="9985" max="9985" width="11.42578125" style="66" customWidth="1"/>
    <col min="9986" max="9986" width="62.7109375" style="66" customWidth="1"/>
    <col min="9987" max="9987" width="22.28515625" style="66" customWidth="1"/>
    <col min="9988" max="9988" width="15.42578125" style="66" customWidth="1"/>
    <col min="9989" max="9989" width="16.85546875" style="66" customWidth="1"/>
    <col min="9990" max="9990" width="11.28515625" style="66" customWidth="1"/>
    <col min="9991" max="9991" width="11.7109375" style="66" customWidth="1"/>
    <col min="9992" max="9992" width="11.85546875" style="66" customWidth="1"/>
    <col min="9993" max="9993" width="10.42578125" style="66" customWidth="1"/>
    <col min="9994" max="9994" width="9" style="66" customWidth="1"/>
    <col min="9995" max="9995" width="8.85546875" style="66" customWidth="1"/>
    <col min="9996" max="9996" width="13.140625" style="66" customWidth="1"/>
    <col min="9997" max="9999" width="11.5703125" style="66" customWidth="1"/>
    <col min="10000" max="10000" width="11.85546875" style="66" customWidth="1"/>
    <col min="10001" max="10001" width="14.140625" style="66" customWidth="1"/>
    <col min="10002" max="10240" width="9.140625" style="66"/>
    <col min="10241" max="10241" width="11.42578125" style="66" customWidth="1"/>
    <col min="10242" max="10242" width="62.7109375" style="66" customWidth="1"/>
    <col min="10243" max="10243" width="22.28515625" style="66" customWidth="1"/>
    <col min="10244" max="10244" width="15.42578125" style="66" customWidth="1"/>
    <col min="10245" max="10245" width="16.85546875" style="66" customWidth="1"/>
    <col min="10246" max="10246" width="11.28515625" style="66" customWidth="1"/>
    <col min="10247" max="10247" width="11.7109375" style="66" customWidth="1"/>
    <col min="10248" max="10248" width="11.85546875" style="66" customWidth="1"/>
    <col min="10249" max="10249" width="10.42578125" style="66" customWidth="1"/>
    <col min="10250" max="10250" width="9" style="66" customWidth="1"/>
    <col min="10251" max="10251" width="8.85546875" style="66" customWidth="1"/>
    <col min="10252" max="10252" width="13.140625" style="66" customWidth="1"/>
    <col min="10253" max="10255" width="11.5703125" style="66" customWidth="1"/>
    <col min="10256" max="10256" width="11.85546875" style="66" customWidth="1"/>
    <col min="10257" max="10257" width="14.140625" style="66" customWidth="1"/>
    <col min="10258" max="10496" width="9.140625" style="66"/>
    <col min="10497" max="10497" width="11.42578125" style="66" customWidth="1"/>
    <col min="10498" max="10498" width="62.7109375" style="66" customWidth="1"/>
    <col min="10499" max="10499" width="22.28515625" style="66" customWidth="1"/>
    <col min="10500" max="10500" width="15.42578125" style="66" customWidth="1"/>
    <col min="10501" max="10501" width="16.85546875" style="66" customWidth="1"/>
    <col min="10502" max="10502" width="11.28515625" style="66" customWidth="1"/>
    <col min="10503" max="10503" width="11.7109375" style="66" customWidth="1"/>
    <col min="10504" max="10504" width="11.85546875" style="66" customWidth="1"/>
    <col min="10505" max="10505" width="10.42578125" style="66" customWidth="1"/>
    <col min="10506" max="10506" width="9" style="66" customWidth="1"/>
    <col min="10507" max="10507" width="8.85546875" style="66" customWidth="1"/>
    <col min="10508" max="10508" width="13.140625" style="66" customWidth="1"/>
    <col min="10509" max="10511" width="11.5703125" style="66" customWidth="1"/>
    <col min="10512" max="10512" width="11.85546875" style="66" customWidth="1"/>
    <col min="10513" max="10513" width="14.140625" style="66" customWidth="1"/>
    <col min="10514" max="10752" width="9.140625" style="66"/>
    <col min="10753" max="10753" width="11.42578125" style="66" customWidth="1"/>
    <col min="10754" max="10754" width="62.7109375" style="66" customWidth="1"/>
    <col min="10755" max="10755" width="22.28515625" style="66" customWidth="1"/>
    <col min="10756" max="10756" width="15.42578125" style="66" customWidth="1"/>
    <col min="10757" max="10757" width="16.85546875" style="66" customWidth="1"/>
    <col min="10758" max="10758" width="11.28515625" style="66" customWidth="1"/>
    <col min="10759" max="10759" width="11.7109375" style="66" customWidth="1"/>
    <col min="10760" max="10760" width="11.85546875" style="66" customWidth="1"/>
    <col min="10761" max="10761" width="10.42578125" style="66" customWidth="1"/>
    <col min="10762" max="10762" width="9" style="66" customWidth="1"/>
    <col min="10763" max="10763" width="8.85546875" style="66" customWidth="1"/>
    <col min="10764" max="10764" width="13.140625" style="66" customWidth="1"/>
    <col min="10765" max="10767" width="11.5703125" style="66" customWidth="1"/>
    <col min="10768" max="10768" width="11.85546875" style="66" customWidth="1"/>
    <col min="10769" max="10769" width="14.140625" style="66" customWidth="1"/>
    <col min="10770" max="11008" width="9.140625" style="66"/>
    <col min="11009" max="11009" width="11.42578125" style="66" customWidth="1"/>
    <col min="11010" max="11010" width="62.7109375" style="66" customWidth="1"/>
    <col min="11011" max="11011" width="22.28515625" style="66" customWidth="1"/>
    <col min="11012" max="11012" width="15.42578125" style="66" customWidth="1"/>
    <col min="11013" max="11013" width="16.85546875" style="66" customWidth="1"/>
    <col min="11014" max="11014" width="11.28515625" style="66" customWidth="1"/>
    <col min="11015" max="11015" width="11.7109375" style="66" customWidth="1"/>
    <col min="11016" max="11016" width="11.85546875" style="66" customWidth="1"/>
    <col min="11017" max="11017" width="10.42578125" style="66" customWidth="1"/>
    <col min="11018" max="11018" width="9" style="66" customWidth="1"/>
    <col min="11019" max="11019" width="8.85546875" style="66" customWidth="1"/>
    <col min="11020" max="11020" width="13.140625" style="66" customWidth="1"/>
    <col min="11021" max="11023" width="11.5703125" style="66" customWidth="1"/>
    <col min="11024" max="11024" width="11.85546875" style="66" customWidth="1"/>
    <col min="11025" max="11025" width="14.140625" style="66" customWidth="1"/>
    <col min="11026" max="11264" width="9.140625" style="66"/>
    <col min="11265" max="11265" width="11.42578125" style="66" customWidth="1"/>
    <col min="11266" max="11266" width="62.7109375" style="66" customWidth="1"/>
    <col min="11267" max="11267" width="22.28515625" style="66" customWidth="1"/>
    <col min="11268" max="11268" width="15.42578125" style="66" customWidth="1"/>
    <col min="11269" max="11269" width="16.85546875" style="66" customWidth="1"/>
    <col min="11270" max="11270" width="11.28515625" style="66" customWidth="1"/>
    <col min="11271" max="11271" width="11.7109375" style="66" customWidth="1"/>
    <col min="11272" max="11272" width="11.85546875" style="66" customWidth="1"/>
    <col min="11273" max="11273" width="10.42578125" style="66" customWidth="1"/>
    <col min="11274" max="11274" width="9" style="66" customWidth="1"/>
    <col min="11275" max="11275" width="8.85546875" style="66" customWidth="1"/>
    <col min="11276" max="11276" width="13.140625" style="66" customWidth="1"/>
    <col min="11277" max="11279" width="11.5703125" style="66" customWidth="1"/>
    <col min="11280" max="11280" width="11.85546875" style="66" customWidth="1"/>
    <col min="11281" max="11281" width="14.140625" style="66" customWidth="1"/>
    <col min="11282" max="11520" width="9.140625" style="66"/>
    <col min="11521" max="11521" width="11.42578125" style="66" customWidth="1"/>
    <col min="11522" max="11522" width="62.7109375" style="66" customWidth="1"/>
    <col min="11523" max="11523" width="22.28515625" style="66" customWidth="1"/>
    <col min="11524" max="11524" width="15.42578125" style="66" customWidth="1"/>
    <col min="11525" max="11525" width="16.85546875" style="66" customWidth="1"/>
    <col min="11526" max="11526" width="11.28515625" style="66" customWidth="1"/>
    <col min="11527" max="11527" width="11.7109375" style="66" customWidth="1"/>
    <col min="11528" max="11528" width="11.85546875" style="66" customWidth="1"/>
    <col min="11529" max="11529" width="10.42578125" style="66" customWidth="1"/>
    <col min="11530" max="11530" width="9" style="66" customWidth="1"/>
    <col min="11531" max="11531" width="8.85546875" style="66" customWidth="1"/>
    <col min="11532" max="11532" width="13.140625" style="66" customWidth="1"/>
    <col min="11533" max="11535" width="11.5703125" style="66" customWidth="1"/>
    <col min="11536" max="11536" width="11.85546875" style="66" customWidth="1"/>
    <col min="11537" max="11537" width="14.140625" style="66" customWidth="1"/>
    <col min="11538" max="11776" width="9.140625" style="66"/>
    <col min="11777" max="11777" width="11.42578125" style="66" customWidth="1"/>
    <col min="11778" max="11778" width="62.7109375" style="66" customWidth="1"/>
    <col min="11779" max="11779" width="22.28515625" style="66" customWidth="1"/>
    <col min="11780" max="11780" width="15.42578125" style="66" customWidth="1"/>
    <col min="11781" max="11781" width="16.85546875" style="66" customWidth="1"/>
    <col min="11782" max="11782" width="11.28515625" style="66" customWidth="1"/>
    <col min="11783" max="11783" width="11.7109375" style="66" customWidth="1"/>
    <col min="11784" max="11784" width="11.85546875" style="66" customWidth="1"/>
    <col min="11785" max="11785" width="10.42578125" style="66" customWidth="1"/>
    <col min="11786" max="11786" width="9" style="66" customWidth="1"/>
    <col min="11787" max="11787" width="8.85546875" style="66" customWidth="1"/>
    <col min="11788" max="11788" width="13.140625" style="66" customWidth="1"/>
    <col min="11789" max="11791" width="11.5703125" style="66" customWidth="1"/>
    <col min="11792" max="11792" width="11.85546875" style="66" customWidth="1"/>
    <col min="11793" max="11793" width="14.140625" style="66" customWidth="1"/>
    <col min="11794" max="12032" width="9.140625" style="66"/>
    <col min="12033" max="12033" width="11.42578125" style="66" customWidth="1"/>
    <col min="12034" max="12034" width="62.7109375" style="66" customWidth="1"/>
    <col min="12035" max="12035" width="22.28515625" style="66" customWidth="1"/>
    <col min="12036" max="12036" width="15.42578125" style="66" customWidth="1"/>
    <col min="12037" max="12037" width="16.85546875" style="66" customWidth="1"/>
    <col min="12038" max="12038" width="11.28515625" style="66" customWidth="1"/>
    <col min="12039" max="12039" width="11.7109375" style="66" customWidth="1"/>
    <col min="12040" max="12040" width="11.85546875" style="66" customWidth="1"/>
    <col min="12041" max="12041" width="10.42578125" style="66" customWidth="1"/>
    <col min="12042" max="12042" width="9" style="66" customWidth="1"/>
    <col min="12043" max="12043" width="8.85546875" style="66" customWidth="1"/>
    <col min="12044" max="12044" width="13.140625" style="66" customWidth="1"/>
    <col min="12045" max="12047" width="11.5703125" style="66" customWidth="1"/>
    <col min="12048" max="12048" width="11.85546875" style="66" customWidth="1"/>
    <col min="12049" max="12049" width="14.140625" style="66" customWidth="1"/>
    <col min="12050" max="12288" width="9.140625" style="66"/>
    <col min="12289" max="12289" width="11.42578125" style="66" customWidth="1"/>
    <col min="12290" max="12290" width="62.7109375" style="66" customWidth="1"/>
    <col min="12291" max="12291" width="22.28515625" style="66" customWidth="1"/>
    <col min="12292" max="12292" width="15.42578125" style="66" customWidth="1"/>
    <col min="12293" max="12293" width="16.85546875" style="66" customWidth="1"/>
    <col min="12294" max="12294" width="11.28515625" style="66" customWidth="1"/>
    <col min="12295" max="12295" width="11.7109375" style="66" customWidth="1"/>
    <col min="12296" max="12296" width="11.85546875" style="66" customWidth="1"/>
    <col min="12297" max="12297" width="10.42578125" style="66" customWidth="1"/>
    <col min="12298" max="12298" width="9" style="66" customWidth="1"/>
    <col min="12299" max="12299" width="8.85546875" style="66" customWidth="1"/>
    <col min="12300" max="12300" width="13.140625" style="66" customWidth="1"/>
    <col min="12301" max="12303" width="11.5703125" style="66" customWidth="1"/>
    <col min="12304" max="12304" width="11.85546875" style="66" customWidth="1"/>
    <col min="12305" max="12305" width="14.140625" style="66" customWidth="1"/>
    <col min="12306" max="12544" width="9.140625" style="66"/>
    <col min="12545" max="12545" width="11.42578125" style="66" customWidth="1"/>
    <col min="12546" max="12546" width="62.7109375" style="66" customWidth="1"/>
    <col min="12547" max="12547" width="22.28515625" style="66" customWidth="1"/>
    <col min="12548" max="12548" width="15.42578125" style="66" customWidth="1"/>
    <col min="12549" max="12549" width="16.85546875" style="66" customWidth="1"/>
    <col min="12550" max="12550" width="11.28515625" style="66" customWidth="1"/>
    <col min="12551" max="12551" width="11.7109375" style="66" customWidth="1"/>
    <col min="12552" max="12552" width="11.85546875" style="66" customWidth="1"/>
    <col min="12553" max="12553" width="10.42578125" style="66" customWidth="1"/>
    <col min="12554" max="12554" width="9" style="66" customWidth="1"/>
    <col min="12555" max="12555" width="8.85546875" style="66" customWidth="1"/>
    <col min="12556" max="12556" width="13.140625" style="66" customWidth="1"/>
    <col min="12557" max="12559" width="11.5703125" style="66" customWidth="1"/>
    <col min="12560" max="12560" width="11.85546875" style="66" customWidth="1"/>
    <col min="12561" max="12561" width="14.140625" style="66" customWidth="1"/>
    <col min="12562" max="12800" width="9.140625" style="66"/>
    <col min="12801" max="12801" width="11.42578125" style="66" customWidth="1"/>
    <col min="12802" max="12802" width="62.7109375" style="66" customWidth="1"/>
    <col min="12803" max="12803" width="22.28515625" style="66" customWidth="1"/>
    <col min="12804" max="12804" width="15.42578125" style="66" customWidth="1"/>
    <col min="12805" max="12805" width="16.85546875" style="66" customWidth="1"/>
    <col min="12806" max="12806" width="11.28515625" style="66" customWidth="1"/>
    <col min="12807" max="12807" width="11.7109375" style="66" customWidth="1"/>
    <col min="12808" max="12808" width="11.85546875" style="66" customWidth="1"/>
    <col min="12809" max="12809" width="10.42578125" style="66" customWidth="1"/>
    <col min="12810" max="12810" width="9" style="66" customWidth="1"/>
    <col min="12811" max="12811" width="8.85546875" style="66" customWidth="1"/>
    <col min="12812" max="12812" width="13.140625" style="66" customWidth="1"/>
    <col min="12813" max="12815" width="11.5703125" style="66" customWidth="1"/>
    <col min="12816" max="12816" width="11.85546875" style="66" customWidth="1"/>
    <col min="12817" max="12817" width="14.140625" style="66" customWidth="1"/>
    <col min="12818" max="13056" width="9.140625" style="66"/>
    <col min="13057" max="13057" width="11.42578125" style="66" customWidth="1"/>
    <col min="13058" max="13058" width="62.7109375" style="66" customWidth="1"/>
    <col min="13059" max="13059" width="22.28515625" style="66" customWidth="1"/>
    <col min="13060" max="13060" width="15.42578125" style="66" customWidth="1"/>
    <col min="13061" max="13061" width="16.85546875" style="66" customWidth="1"/>
    <col min="13062" max="13062" width="11.28515625" style="66" customWidth="1"/>
    <col min="13063" max="13063" width="11.7109375" style="66" customWidth="1"/>
    <col min="13064" max="13064" width="11.85546875" style="66" customWidth="1"/>
    <col min="13065" max="13065" width="10.42578125" style="66" customWidth="1"/>
    <col min="13066" max="13066" width="9" style="66" customWidth="1"/>
    <col min="13067" max="13067" width="8.85546875" style="66" customWidth="1"/>
    <col min="13068" max="13068" width="13.140625" style="66" customWidth="1"/>
    <col min="13069" max="13071" width="11.5703125" style="66" customWidth="1"/>
    <col min="13072" max="13072" width="11.85546875" style="66" customWidth="1"/>
    <col min="13073" max="13073" width="14.140625" style="66" customWidth="1"/>
    <col min="13074" max="13312" width="9.140625" style="66"/>
    <col min="13313" max="13313" width="11.42578125" style="66" customWidth="1"/>
    <col min="13314" max="13314" width="62.7109375" style="66" customWidth="1"/>
    <col min="13315" max="13315" width="22.28515625" style="66" customWidth="1"/>
    <col min="13316" max="13316" width="15.42578125" style="66" customWidth="1"/>
    <col min="13317" max="13317" width="16.85546875" style="66" customWidth="1"/>
    <col min="13318" max="13318" width="11.28515625" style="66" customWidth="1"/>
    <col min="13319" max="13319" width="11.7109375" style="66" customWidth="1"/>
    <col min="13320" max="13320" width="11.85546875" style="66" customWidth="1"/>
    <col min="13321" max="13321" width="10.42578125" style="66" customWidth="1"/>
    <col min="13322" max="13322" width="9" style="66" customWidth="1"/>
    <col min="13323" max="13323" width="8.85546875" style="66" customWidth="1"/>
    <col min="13324" max="13324" width="13.140625" style="66" customWidth="1"/>
    <col min="13325" max="13327" width="11.5703125" style="66" customWidth="1"/>
    <col min="13328" max="13328" width="11.85546875" style="66" customWidth="1"/>
    <col min="13329" max="13329" width="14.140625" style="66" customWidth="1"/>
    <col min="13330" max="13568" width="9.140625" style="66"/>
    <col min="13569" max="13569" width="11.42578125" style="66" customWidth="1"/>
    <col min="13570" max="13570" width="62.7109375" style="66" customWidth="1"/>
    <col min="13571" max="13571" width="22.28515625" style="66" customWidth="1"/>
    <col min="13572" max="13572" width="15.42578125" style="66" customWidth="1"/>
    <col min="13573" max="13573" width="16.85546875" style="66" customWidth="1"/>
    <col min="13574" max="13574" width="11.28515625" style="66" customWidth="1"/>
    <col min="13575" max="13575" width="11.7109375" style="66" customWidth="1"/>
    <col min="13576" max="13576" width="11.85546875" style="66" customWidth="1"/>
    <col min="13577" max="13577" width="10.42578125" style="66" customWidth="1"/>
    <col min="13578" max="13578" width="9" style="66" customWidth="1"/>
    <col min="13579" max="13579" width="8.85546875" style="66" customWidth="1"/>
    <col min="13580" max="13580" width="13.140625" style="66" customWidth="1"/>
    <col min="13581" max="13583" width="11.5703125" style="66" customWidth="1"/>
    <col min="13584" max="13584" width="11.85546875" style="66" customWidth="1"/>
    <col min="13585" max="13585" width="14.140625" style="66" customWidth="1"/>
    <col min="13586" max="13824" width="9.140625" style="66"/>
    <col min="13825" max="13825" width="11.42578125" style="66" customWidth="1"/>
    <col min="13826" max="13826" width="62.7109375" style="66" customWidth="1"/>
    <col min="13827" max="13827" width="22.28515625" style="66" customWidth="1"/>
    <col min="13828" max="13828" width="15.42578125" style="66" customWidth="1"/>
    <col min="13829" max="13829" width="16.85546875" style="66" customWidth="1"/>
    <col min="13830" max="13830" width="11.28515625" style="66" customWidth="1"/>
    <col min="13831" max="13831" width="11.7109375" style="66" customWidth="1"/>
    <col min="13832" max="13832" width="11.85546875" style="66" customWidth="1"/>
    <col min="13833" max="13833" width="10.42578125" style="66" customWidth="1"/>
    <col min="13834" max="13834" width="9" style="66" customWidth="1"/>
    <col min="13835" max="13835" width="8.85546875" style="66" customWidth="1"/>
    <col min="13836" max="13836" width="13.140625" style="66" customWidth="1"/>
    <col min="13837" max="13839" width="11.5703125" style="66" customWidth="1"/>
    <col min="13840" max="13840" width="11.85546875" style="66" customWidth="1"/>
    <col min="13841" max="13841" width="14.140625" style="66" customWidth="1"/>
    <col min="13842" max="14080" width="9.140625" style="66"/>
    <col min="14081" max="14081" width="11.42578125" style="66" customWidth="1"/>
    <col min="14082" max="14082" width="62.7109375" style="66" customWidth="1"/>
    <col min="14083" max="14083" width="22.28515625" style="66" customWidth="1"/>
    <col min="14084" max="14084" width="15.42578125" style="66" customWidth="1"/>
    <col min="14085" max="14085" width="16.85546875" style="66" customWidth="1"/>
    <col min="14086" max="14086" width="11.28515625" style="66" customWidth="1"/>
    <col min="14087" max="14087" width="11.7109375" style="66" customWidth="1"/>
    <col min="14088" max="14088" width="11.85546875" style="66" customWidth="1"/>
    <col min="14089" max="14089" width="10.42578125" style="66" customWidth="1"/>
    <col min="14090" max="14090" width="9" style="66" customWidth="1"/>
    <col min="14091" max="14091" width="8.85546875" style="66" customWidth="1"/>
    <col min="14092" max="14092" width="13.140625" style="66" customWidth="1"/>
    <col min="14093" max="14095" width="11.5703125" style="66" customWidth="1"/>
    <col min="14096" max="14096" width="11.85546875" style="66" customWidth="1"/>
    <col min="14097" max="14097" width="14.140625" style="66" customWidth="1"/>
    <col min="14098" max="14336" width="9.140625" style="66"/>
    <col min="14337" max="14337" width="11.42578125" style="66" customWidth="1"/>
    <col min="14338" max="14338" width="62.7109375" style="66" customWidth="1"/>
    <col min="14339" max="14339" width="22.28515625" style="66" customWidth="1"/>
    <col min="14340" max="14340" width="15.42578125" style="66" customWidth="1"/>
    <col min="14341" max="14341" width="16.85546875" style="66" customWidth="1"/>
    <col min="14342" max="14342" width="11.28515625" style="66" customWidth="1"/>
    <col min="14343" max="14343" width="11.7109375" style="66" customWidth="1"/>
    <col min="14344" max="14344" width="11.85546875" style="66" customWidth="1"/>
    <col min="14345" max="14345" width="10.42578125" style="66" customWidth="1"/>
    <col min="14346" max="14346" width="9" style="66" customWidth="1"/>
    <col min="14347" max="14347" width="8.85546875" style="66" customWidth="1"/>
    <col min="14348" max="14348" width="13.140625" style="66" customWidth="1"/>
    <col min="14349" max="14351" width="11.5703125" style="66" customWidth="1"/>
    <col min="14352" max="14352" width="11.85546875" style="66" customWidth="1"/>
    <col min="14353" max="14353" width="14.140625" style="66" customWidth="1"/>
    <col min="14354" max="14592" width="9.140625" style="66"/>
    <col min="14593" max="14593" width="11.42578125" style="66" customWidth="1"/>
    <col min="14594" max="14594" width="62.7109375" style="66" customWidth="1"/>
    <col min="14595" max="14595" width="22.28515625" style="66" customWidth="1"/>
    <col min="14596" max="14596" width="15.42578125" style="66" customWidth="1"/>
    <col min="14597" max="14597" width="16.85546875" style="66" customWidth="1"/>
    <col min="14598" max="14598" width="11.28515625" style="66" customWidth="1"/>
    <col min="14599" max="14599" width="11.7109375" style="66" customWidth="1"/>
    <col min="14600" max="14600" width="11.85546875" style="66" customWidth="1"/>
    <col min="14601" max="14601" width="10.42578125" style="66" customWidth="1"/>
    <col min="14602" max="14602" width="9" style="66" customWidth="1"/>
    <col min="14603" max="14603" width="8.85546875" style="66" customWidth="1"/>
    <col min="14604" max="14604" width="13.140625" style="66" customWidth="1"/>
    <col min="14605" max="14607" width="11.5703125" style="66" customWidth="1"/>
    <col min="14608" max="14608" width="11.85546875" style="66" customWidth="1"/>
    <col min="14609" max="14609" width="14.140625" style="66" customWidth="1"/>
    <col min="14610" max="14848" width="9.140625" style="66"/>
    <col min="14849" max="14849" width="11.42578125" style="66" customWidth="1"/>
    <col min="14850" max="14850" width="62.7109375" style="66" customWidth="1"/>
    <col min="14851" max="14851" width="22.28515625" style="66" customWidth="1"/>
    <col min="14852" max="14852" width="15.42578125" style="66" customWidth="1"/>
    <col min="14853" max="14853" width="16.85546875" style="66" customWidth="1"/>
    <col min="14854" max="14854" width="11.28515625" style="66" customWidth="1"/>
    <col min="14855" max="14855" width="11.7109375" style="66" customWidth="1"/>
    <col min="14856" max="14856" width="11.85546875" style="66" customWidth="1"/>
    <col min="14857" max="14857" width="10.42578125" style="66" customWidth="1"/>
    <col min="14858" max="14858" width="9" style="66" customWidth="1"/>
    <col min="14859" max="14859" width="8.85546875" style="66" customWidth="1"/>
    <col min="14860" max="14860" width="13.140625" style="66" customWidth="1"/>
    <col min="14861" max="14863" width="11.5703125" style="66" customWidth="1"/>
    <col min="14864" max="14864" width="11.85546875" style="66" customWidth="1"/>
    <col min="14865" max="14865" width="14.140625" style="66" customWidth="1"/>
    <col min="14866" max="15104" width="9.140625" style="66"/>
    <col min="15105" max="15105" width="11.42578125" style="66" customWidth="1"/>
    <col min="15106" max="15106" width="62.7109375" style="66" customWidth="1"/>
    <col min="15107" max="15107" width="22.28515625" style="66" customWidth="1"/>
    <col min="15108" max="15108" width="15.42578125" style="66" customWidth="1"/>
    <col min="15109" max="15109" width="16.85546875" style="66" customWidth="1"/>
    <col min="15110" max="15110" width="11.28515625" style="66" customWidth="1"/>
    <col min="15111" max="15111" width="11.7109375" style="66" customWidth="1"/>
    <col min="15112" max="15112" width="11.85546875" style="66" customWidth="1"/>
    <col min="15113" max="15113" width="10.42578125" style="66" customWidth="1"/>
    <col min="15114" max="15114" width="9" style="66" customWidth="1"/>
    <col min="15115" max="15115" width="8.85546875" style="66" customWidth="1"/>
    <col min="15116" max="15116" width="13.140625" style="66" customWidth="1"/>
    <col min="15117" max="15119" width="11.5703125" style="66" customWidth="1"/>
    <col min="15120" max="15120" width="11.85546875" style="66" customWidth="1"/>
    <col min="15121" max="15121" width="14.140625" style="66" customWidth="1"/>
    <col min="15122" max="15360" width="9.140625" style="66"/>
    <col min="15361" max="15361" width="11.42578125" style="66" customWidth="1"/>
    <col min="15362" max="15362" width="62.7109375" style="66" customWidth="1"/>
    <col min="15363" max="15363" width="22.28515625" style="66" customWidth="1"/>
    <col min="15364" max="15364" width="15.42578125" style="66" customWidth="1"/>
    <col min="15365" max="15365" width="16.85546875" style="66" customWidth="1"/>
    <col min="15366" max="15366" width="11.28515625" style="66" customWidth="1"/>
    <col min="15367" max="15367" width="11.7109375" style="66" customWidth="1"/>
    <col min="15368" max="15368" width="11.85546875" style="66" customWidth="1"/>
    <col min="15369" max="15369" width="10.42578125" style="66" customWidth="1"/>
    <col min="15370" max="15370" width="9" style="66" customWidth="1"/>
    <col min="15371" max="15371" width="8.85546875" style="66" customWidth="1"/>
    <col min="15372" max="15372" width="13.140625" style="66" customWidth="1"/>
    <col min="15373" max="15375" width="11.5703125" style="66" customWidth="1"/>
    <col min="15376" max="15376" width="11.85546875" style="66" customWidth="1"/>
    <col min="15377" max="15377" width="14.140625" style="66" customWidth="1"/>
    <col min="15378" max="15616" width="9.140625" style="66"/>
    <col min="15617" max="15617" width="11.42578125" style="66" customWidth="1"/>
    <col min="15618" max="15618" width="62.7109375" style="66" customWidth="1"/>
    <col min="15619" max="15619" width="22.28515625" style="66" customWidth="1"/>
    <col min="15620" max="15620" width="15.42578125" style="66" customWidth="1"/>
    <col min="15621" max="15621" width="16.85546875" style="66" customWidth="1"/>
    <col min="15622" max="15622" width="11.28515625" style="66" customWidth="1"/>
    <col min="15623" max="15623" width="11.7109375" style="66" customWidth="1"/>
    <col min="15624" max="15624" width="11.85546875" style="66" customWidth="1"/>
    <col min="15625" max="15625" width="10.42578125" style="66" customWidth="1"/>
    <col min="15626" max="15626" width="9" style="66" customWidth="1"/>
    <col min="15627" max="15627" width="8.85546875" style="66" customWidth="1"/>
    <col min="15628" max="15628" width="13.140625" style="66" customWidth="1"/>
    <col min="15629" max="15631" width="11.5703125" style="66" customWidth="1"/>
    <col min="15632" max="15632" width="11.85546875" style="66" customWidth="1"/>
    <col min="15633" max="15633" width="14.140625" style="66" customWidth="1"/>
    <col min="15634" max="15872" width="9.140625" style="66"/>
    <col min="15873" max="15873" width="11.42578125" style="66" customWidth="1"/>
    <col min="15874" max="15874" width="62.7109375" style="66" customWidth="1"/>
    <col min="15875" max="15875" width="22.28515625" style="66" customWidth="1"/>
    <col min="15876" max="15876" width="15.42578125" style="66" customWidth="1"/>
    <col min="15877" max="15877" width="16.85546875" style="66" customWidth="1"/>
    <col min="15878" max="15878" width="11.28515625" style="66" customWidth="1"/>
    <col min="15879" max="15879" width="11.7109375" style="66" customWidth="1"/>
    <col min="15880" max="15880" width="11.85546875" style="66" customWidth="1"/>
    <col min="15881" max="15881" width="10.42578125" style="66" customWidth="1"/>
    <col min="15882" max="15882" width="9" style="66" customWidth="1"/>
    <col min="15883" max="15883" width="8.85546875" style="66" customWidth="1"/>
    <col min="15884" max="15884" width="13.140625" style="66" customWidth="1"/>
    <col min="15885" max="15887" width="11.5703125" style="66" customWidth="1"/>
    <col min="15888" max="15888" width="11.85546875" style="66" customWidth="1"/>
    <col min="15889" max="15889" width="14.140625" style="66" customWidth="1"/>
    <col min="15890" max="16128" width="9.140625" style="66"/>
    <col min="16129" max="16129" width="11.42578125" style="66" customWidth="1"/>
    <col min="16130" max="16130" width="62.7109375" style="66" customWidth="1"/>
    <col min="16131" max="16131" width="22.28515625" style="66" customWidth="1"/>
    <col min="16132" max="16132" width="15.42578125" style="66" customWidth="1"/>
    <col min="16133" max="16133" width="16.85546875" style="66" customWidth="1"/>
    <col min="16134" max="16134" width="11.28515625" style="66" customWidth="1"/>
    <col min="16135" max="16135" width="11.7109375" style="66" customWidth="1"/>
    <col min="16136" max="16136" width="11.85546875" style="66" customWidth="1"/>
    <col min="16137" max="16137" width="10.42578125" style="66" customWidth="1"/>
    <col min="16138" max="16138" width="9" style="66" customWidth="1"/>
    <col min="16139" max="16139" width="8.85546875" style="66" customWidth="1"/>
    <col min="16140" max="16140" width="13.140625" style="66" customWidth="1"/>
    <col min="16141" max="16143" width="11.5703125" style="66" customWidth="1"/>
    <col min="16144" max="16144" width="11.85546875" style="66" customWidth="1"/>
    <col min="16145" max="16145" width="14.140625" style="66" customWidth="1"/>
    <col min="16146" max="16384" width="9.140625" style="66"/>
  </cols>
  <sheetData>
    <row r="1" spans="1:5" x14ac:dyDescent="0.25">
      <c r="D1" s="67" t="s">
        <v>28</v>
      </c>
      <c r="E1" s="67"/>
    </row>
    <row r="2" spans="1:5" x14ac:dyDescent="0.25">
      <c r="D2" s="67"/>
      <c r="E2" s="68" t="s">
        <v>29</v>
      </c>
    </row>
    <row r="3" spans="1:5" x14ac:dyDescent="0.25">
      <c r="D3" s="67"/>
      <c r="E3" s="69"/>
    </row>
    <row r="4" spans="1:5" x14ac:dyDescent="0.25">
      <c r="D4" s="67"/>
      <c r="E4" s="70" t="s">
        <v>30</v>
      </c>
    </row>
    <row r="5" spans="1:5" x14ac:dyDescent="0.25">
      <c r="D5" s="67"/>
      <c r="E5" s="71" t="s">
        <v>31</v>
      </c>
    </row>
    <row r="6" spans="1:5" x14ac:dyDescent="0.25">
      <c r="D6" s="67" t="s">
        <v>32</v>
      </c>
      <c r="E6" s="67" t="s">
        <v>33</v>
      </c>
    </row>
    <row r="7" spans="1:5" x14ac:dyDescent="0.25">
      <c r="A7" s="72"/>
    </row>
    <row r="8" spans="1:5" ht="20.25" x14ac:dyDescent="0.25">
      <c r="A8" s="173" t="s">
        <v>34</v>
      </c>
      <c r="B8" s="173"/>
      <c r="C8" s="173"/>
      <c r="D8" s="173"/>
      <c r="E8" s="173"/>
    </row>
    <row r="9" spans="1:5" x14ac:dyDescent="0.25">
      <c r="A9" s="174" t="s">
        <v>9</v>
      </c>
      <c r="B9" s="174"/>
      <c r="C9" s="174"/>
      <c r="D9" s="174"/>
      <c r="E9" s="174"/>
    </row>
    <row r="10" spans="1:5" x14ac:dyDescent="0.25">
      <c r="A10" s="172" t="s">
        <v>7</v>
      </c>
      <c r="B10" s="172"/>
      <c r="C10" s="172"/>
      <c r="D10" s="172"/>
      <c r="E10" s="172"/>
    </row>
    <row r="11" spans="1:5" x14ac:dyDescent="0.25">
      <c r="B11" s="73"/>
      <c r="C11" s="74"/>
    </row>
    <row r="12" spans="1:5" x14ac:dyDescent="0.25">
      <c r="A12" s="174" t="s">
        <v>189</v>
      </c>
      <c r="B12" s="174"/>
      <c r="C12" s="174"/>
      <c r="D12" s="174"/>
      <c r="E12" s="174"/>
    </row>
    <row r="13" spans="1:5" x14ac:dyDescent="0.25">
      <c r="A13" s="174" t="s">
        <v>35</v>
      </c>
      <c r="B13" s="174"/>
      <c r="C13" s="174"/>
      <c r="D13" s="174"/>
      <c r="E13" s="174"/>
    </row>
    <row r="14" spans="1:5" x14ac:dyDescent="0.25">
      <c r="A14" s="172" t="s">
        <v>36</v>
      </c>
      <c r="B14" s="172"/>
      <c r="C14" s="172"/>
      <c r="D14" s="172"/>
      <c r="E14" s="172"/>
    </row>
    <row r="15" spans="1:5" x14ac:dyDescent="0.3">
      <c r="A15" s="176"/>
      <c r="B15" s="176"/>
      <c r="C15" s="176"/>
      <c r="D15" s="176"/>
      <c r="E15" s="176"/>
    </row>
    <row r="16" spans="1:5" x14ac:dyDescent="0.25">
      <c r="A16" s="177" t="s">
        <v>43</v>
      </c>
      <c r="B16" s="177"/>
      <c r="C16" s="177"/>
      <c r="D16" s="177"/>
      <c r="E16" s="177"/>
    </row>
    <row r="17" spans="1:16" ht="33" x14ac:dyDescent="0.25">
      <c r="A17" s="75" t="s">
        <v>37</v>
      </c>
      <c r="B17" s="76" t="s">
        <v>6</v>
      </c>
      <c r="C17" s="77" t="s">
        <v>38</v>
      </c>
      <c r="D17" s="76" t="s">
        <v>39</v>
      </c>
      <c r="E17" s="78" t="s">
        <v>40</v>
      </c>
    </row>
    <row r="18" spans="1:16" x14ac:dyDescent="0.25">
      <c r="A18" s="178">
        <v>1</v>
      </c>
      <c r="B18" s="180" t="s">
        <v>50</v>
      </c>
      <c r="C18" s="182"/>
      <c r="D18" s="184">
        <f>ROUND(C18*0.21,2)</f>
        <v>0</v>
      </c>
      <c r="E18" s="184">
        <f>D18+C18</f>
        <v>0</v>
      </c>
    </row>
    <row r="19" spans="1:16" s="11" customFormat="1" x14ac:dyDescent="0.3">
      <c r="A19" s="179"/>
      <c r="B19" s="181"/>
      <c r="C19" s="183"/>
      <c r="D19" s="185"/>
      <c r="E19" s="185"/>
    </row>
    <row r="20" spans="1:16" s="11" customFormat="1" x14ac:dyDescent="0.3">
      <c r="A20" s="79"/>
      <c r="B20" s="80" t="s">
        <v>41</v>
      </c>
      <c r="C20" s="81">
        <f>+C18</f>
        <v>0</v>
      </c>
      <c r="D20" s="81">
        <f>+D18</f>
        <v>0</v>
      </c>
      <c r="E20" s="82">
        <f>+E18</f>
        <v>0</v>
      </c>
      <c r="G20" s="83"/>
      <c r="J20" s="83" t="s">
        <v>42</v>
      </c>
    </row>
    <row r="21" spans="1:16" x14ac:dyDescent="0.25">
      <c r="J21" s="84"/>
      <c r="K21" s="84"/>
      <c r="L21" s="84"/>
      <c r="M21" s="85"/>
      <c r="N21" s="84"/>
      <c r="O21" s="84"/>
      <c r="P21" s="84"/>
    </row>
    <row r="22" spans="1:16" s="87" customFormat="1" ht="15.75" x14ac:dyDescent="0.25">
      <c r="B22" s="95" t="s">
        <v>48</v>
      </c>
      <c r="C22" s="86"/>
      <c r="D22" s="86"/>
      <c r="E22" s="86"/>
    </row>
    <row r="23" spans="1:16" s="87" customFormat="1" ht="15.75" x14ac:dyDescent="0.25">
      <c r="B23" s="95" t="s">
        <v>47</v>
      </c>
      <c r="C23" s="88"/>
      <c r="D23" s="88"/>
      <c r="E23" s="88"/>
    </row>
    <row r="24" spans="1:16" s="87" customFormat="1" ht="15.75" x14ac:dyDescent="0.25">
      <c r="A24" s="63"/>
      <c r="B24" s="94"/>
      <c r="C24" s="89"/>
      <c r="D24" s="89"/>
      <c r="E24" s="89"/>
    </row>
    <row r="25" spans="1:16" s="87" customFormat="1" ht="15.75" x14ac:dyDescent="0.25">
      <c r="A25" s="1"/>
      <c r="B25" s="94"/>
      <c r="C25" s="89"/>
      <c r="D25" s="89"/>
      <c r="E25" s="89"/>
    </row>
    <row r="26" spans="1:16" s="87" customFormat="1" ht="15.75" x14ac:dyDescent="0.25">
      <c r="B26" s="95" t="s">
        <v>49</v>
      </c>
    </row>
    <row r="27" spans="1:16" s="87" customFormat="1" ht="15.75" x14ac:dyDescent="0.25">
      <c r="B27" s="95" t="s">
        <v>47</v>
      </c>
      <c r="C27" s="90"/>
      <c r="D27" s="90"/>
      <c r="E27" s="90"/>
    </row>
    <row r="28" spans="1:16" s="87" customFormat="1" ht="15.75" x14ac:dyDescent="0.25">
      <c r="A28" s="91"/>
      <c r="B28" s="175"/>
      <c r="C28" s="175"/>
      <c r="D28" s="175"/>
      <c r="E28" s="175"/>
    </row>
    <row r="29" spans="1:16" s="87" customFormat="1" ht="15.75" x14ac:dyDescent="0.25"/>
    <row r="30" spans="1:16" s="87" customFormat="1" ht="15.75" x14ac:dyDescent="0.25"/>
    <row r="31" spans="1:16" s="87" customFormat="1" ht="15.75" x14ac:dyDescent="0.25"/>
    <row r="32" spans="1:16" s="87" customFormat="1" ht="15.75" x14ac:dyDescent="0.25"/>
    <row r="33" s="92" customFormat="1" ht="15.75" x14ac:dyDescent="0.25"/>
  </sheetData>
  <mergeCells count="14">
    <mergeCell ref="B28:E28"/>
    <mergeCell ref="A15:E15"/>
    <mergeCell ref="A16:E16"/>
    <mergeCell ref="A18:A19"/>
    <mergeCell ref="B18:B19"/>
    <mergeCell ref="C18:C19"/>
    <mergeCell ref="D18:D19"/>
    <mergeCell ref="E18:E19"/>
    <mergeCell ref="A14:E14"/>
    <mergeCell ref="A8:E8"/>
    <mergeCell ref="A9:E9"/>
    <mergeCell ref="A10:E10"/>
    <mergeCell ref="A12:E12"/>
    <mergeCell ref="A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29" sqref="E29"/>
    </sheetView>
  </sheetViews>
  <sheetFormatPr defaultColWidth="9.140625" defaultRowHeight="12.75" x14ac:dyDescent="0.2"/>
  <cols>
    <col min="1" max="2" width="5.85546875" style="1" customWidth="1"/>
    <col min="3" max="3" width="35.7109375" style="1" customWidth="1"/>
    <col min="4" max="4" width="13" style="1" customWidth="1"/>
    <col min="5" max="5" width="12.7109375" style="1" customWidth="1"/>
    <col min="6" max="7" width="12.140625" style="1" customWidth="1"/>
    <col min="8" max="8" width="12" style="1" customWidth="1"/>
    <col min="9" max="9" width="12.7109375" style="1" customWidth="1"/>
    <col min="10" max="11" width="9.140625" style="1"/>
    <col min="12" max="12" width="10" style="1" bestFit="1" customWidth="1"/>
    <col min="13" max="13" width="9.140625" style="1"/>
    <col min="14" max="14" width="9.85546875" style="1" bestFit="1" customWidth="1"/>
    <col min="15" max="16384" width="9.140625" style="1"/>
  </cols>
  <sheetData>
    <row r="1" spans="1:13" ht="20.25" x14ac:dyDescent="0.3">
      <c r="A1" s="186" t="s">
        <v>10</v>
      </c>
      <c r="B1" s="186"/>
      <c r="C1" s="186"/>
      <c r="D1" s="186"/>
      <c r="E1" s="186"/>
      <c r="F1" s="186"/>
      <c r="G1" s="186"/>
      <c r="H1" s="186"/>
      <c r="I1" s="186"/>
    </row>
    <row r="2" spans="1:13" ht="20.25" x14ac:dyDescent="0.3">
      <c r="A2" s="93"/>
      <c r="B2" s="93"/>
      <c r="C2" s="93"/>
      <c r="D2" s="93"/>
      <c r="E2" s="93"/>
      <c r="F2" s="93"/>
      <c r="G2" s="93"/>
      <c r="H2" s="93"/>
      <c r="I2" s="93"/>
    </row>
    <row r="3" spans="1:13" ht="16.5" x14ac:dyDescent="0.2">
      <c r="A3" s="2"/>
      <c r="B3" s="3" t="s">
        <v>190</v>
      </c>
      <c r="C3" s="4"/>
      <c r="D3" s="5"/>
      <c r="E3" s="5"/>
      <c r="F3" s="5"/>
      <c r="G3" s="5"/>
      <c r="H3" s="5"/>
    </row>
    <row r="4" spans="1:13" ht="16.5" x14ac:dyDescent="0.2">
      <c r="A4" s="2"/>
      <c r="B4" s="6" t="s">
        <v>46</v>
      </c>
      <c r="C4" s="4"/>
      <c r="D4" s="5"/>
      <c r="E4" s="5"/>
      <c r="F4" s="5"/>
      <c r="G4" s="5"/>
      <c r="H4" s="5"/>
    </row>
    <row r="5" spans="1:13" ht="16.5" x14ac:dyDescent="0.2">
      <c r="A5" s="2"/>
      <c r="B5" s="7" t="s">
        <v>44</v>
      </c>
      <c r="C5" s="4"/>
      <c r="D5" s="5"/>
      <c r="E5" s="5"/>
      <c r="F5" s="5"/>
      <c r="G5" s="5"/>
      <c r="H5" s="5"/>
    </row>
    <row r="6" spans="1:13" ht="16.5" x14ac:dyDescent="0.2">
      <c r="A6" s="2"/>
      <c r="B6" s="7" t="s">
        <v>45</v>
      </c>
      <c r="C6" s="4"/>
      <c r="D6" s="5"/>
      <c r="E6" s="5"/>
      <c r="F6" s="5"/>
      <c r="G6" s="5"/>
      <c r="H6" s="5"/>
    </row>
    <row r="7" spans="1:13" ht="16.5" x14ac:dyDescent="0.2">
      <c r="A7" s="2"/>
      <c r="B7" s="8"/>
      <c r="C7" s="2"/>
      <c r="D7" s="5"/>
      <c r="E7" s="5"/>
      <c r="F7" s="5"/>
      <c r="G7" s="5"/>
      <c r="H7" s="5"/>
    </row>
    <row r="8" spans="1:13" ht="16.5" x14ac:dyDescent="0.3">
      <c r="B8" s="9"/>
      <c r="F8" s="187" t="s">
        <v>11</v>
      </c>
      <c r="G8" s="187"/>
      <c r="H8" s="187"/>
      <c r="I8" s="10">
        <f>E20</f>
        <v>0</v>
      </c>
    </row>
    <row r="9" spans="1:13" ht="16.5" x14ac:dyDescent="0.3">
      <c r="F9" s="11"/>
      <c r="G9" s="188" t="s">
        <v>12</v>
      </c>
      <c r="H9" s="188"/>
      <c r="I9" s="12">
        <f>I16</f>
        <v>0</v>
      </c>
    </row>
    <row r="10" spans="1:13" x14ac:dyDescent="0.2">
      <c r="A10" s="177" t="s">
        <v>13</v>
      </c>
      <c r="B10" s="177"/>
      <c r="C10" s="177"/>
      <c r="D10" s="177"/>
      <c r="E10" s="177"/>
      <c r="F10" s="177"/>
      <c r="G10" s="177"/>
      <c r="H10" s="177"/>
      <c r="I10" s="177"/>
    </row>
    <row r="11" spans="1:13" x14ac:dyDescent="0.2">
      <c r="A11" s="189" t="s">
        <v>14</v>
      </c>
      <c r="B11" s="191" t="s">
        <v>15</v>
      </c>
      <c r="C11" s="193" t="s">
        <v>16</v>
      </c>
      <c r="D11" s="194"/>
      <c r="E11" s="197" t="s">
        <v>17</v>
      </c>
      <c r="F11" s="199" t="s">
        <v>18</v>
      </c>
      <c r="G11" s="199"/>
      <c r="H11" s="199"/>
      <c r="I11" s="197" t="s">
        <v>19</v>
      </c>
    </row>
    <row r="12" spans="1:13" ht="59.25" x14ac:dyDescent="0.2">
      <c r="A12" s="190"/>
      <c r="B12" s="192"/>
      <c r="C12" s="195"/>
      <c r="D12" s="196"/>
      <c r="E12" s="198"/>
      <c r="F12" s="13" t="s">
        <v>20</v>
      </c>
      <c r="G12" s="13" t="s">
        <v>21</v>
      </c>
      <c r="H12" s="13" t="s">
        <v>22</v>
      </c>
      <c r="I12" s="198"/>
    </row>
    <row r="13" spans="1:13" x14ac:dyDescent="0.2">
      <c r="A13" s="14">
        <v>1</v>
      </c>
      <c r="B13" s="15">
        <v>2</v>
      </c>
      <c r="C13" s="16">
        <v>3</v>
      </c>
      <c r="D13" s="17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</row>
    <row r="14" spans="1:13" ht="16.5" x14ac:dyDescent="0.2">
      <c r="A14" s="19"/>
      <c r="B14" s="19"/>
      <c r="C14" s="202" t="s">
        <v>23</v>
      </c>
      <c r="D14" s="203"/>
      <c r="E14" s="20"/>
      <c r="F14" s="21"/>
      <c r="G14" s="22"/>
      <c r="H14" s="23"/>
      <c r="I14" s="24"/>
    </row>
    <row r="15" spans="1:13" ht="33" x14ac:dyDescent="0.2">
      <c r="A15" s="25">
        <v>1</v>
      </c>
      <c r="B15" s="25">
        <v>1</v>
      </c>
      <c r="C15" s="26" t="s">
        <v>50</v>
      </c>
      <c r="D15" s="27"/>
      <c r="E15" s="28"/>
      <c r="F15" s="29"/>
      <c r="G15" s="30"/>
      <c r="H15" s="31"/>
      <c r="I15" s="32"/>
      <c r="L15" s="33"/>
      <c r="M15" s="33"/>
    </row>
    <row r="16" spans="1:13" ht="16.5" x14ac:dyDescent="0.2">
      <c r="A16" s="204" t="s">
        <v>4</v>
      </c>
      <c r="B16" s="205"/>
      <c r="C16" s="206"/>
      <c r="D16" s="34"/>
      <c r="E16" s="35"/>
      <c r="F16" s="35"/>
      <c r="G16" s="35"/>
      <c r="H16" s="35"/>
      <c r="I16" s="35"/>
      <c r="K16" s="33"/>
      <c r="L16" s="33"/>
      <c r="M16" s="33"/>
    </row>
    <row r="17" spans="1:15" ht="16.5" x14ac:dyDescent="0.2">
      <c r="A17" s="207" t="s">
        <v>24</v>
      </c>
      <c r="B17" s="208"/>
      <c r="C17" s="209"/>
      <c r="D17" s="36" t="s">
        <v>5</v>
      </c>
      <c r="E17" s="37"/>
      <c r="F17" s="38"/>
      <c r="G17" s="39"/>
      <c r="H17" s="39"/>
      <c r="I17" s="40"/>
    </row>
    <row r="18" spans="1:15" ht="16.5" x14ac:dyDescent="0.2">
      <c r="A18" s="210" t="s">
        <v>25</v>
      </c>
      <c r="B18" s="211"/>
      <c r="C18" s="212"/>
      <c r="D18" s="41" t="s">
        <v>5</v>
      </c>
      <c r="E18" s="42"/>
      <c r="F18" s="39"/>
      <c r="G18" s="39"/>
      <c r="H18" s="39"/>
      <c r="I18" s="40"/>
      <c r="K18" s="33"/>
    </row>
    <row r="19" spans="1:15" s="47" customFormat="1" ht="16.5" x14ac:dyDescent="0.25">
      <c r="A19" s="213" t="s">
        <v>26</v>
      </c>
      <c r="B19" s="214"/>
      <c r="C19" s="215"/>
      <c r="D19" s="43" t="s">
        <v>5</v>
      </c>
      <c r="E19" s="44"/>
      <c r="F19" s="45"/>
      <c r="G19" s="45"/>
      <c r="H19" s="45"/>
      <c r="I19" s="46"/>
    </row>
    <row r="20" spans="1:15" ht="16.5" x14ac:dyDescent="0.3">
      <c r="A20" s="216" t="s">
        <v>27</v>
      </c>
      <c r="B20" s="217"/>
      <c r="C20" s="218"/>
      <c r="D20" s="48"/>
      <c r="E20" s="49"/>
      <c r="F20" s="50"/>
      <c r="G20" s="51"/>
      <c r="H20" s="51"/>
      <c r="I20" s="52"/>
      <c r="N20" s="53"/>
      <c r="O20" s="53"/>
    </row>
    <row r="21" spans="1:15" s="55" customFormat="1" x14ac:dyDescent="0.25">
      <c r="A21" s="54"/>
      <c r="D21" s="56"/>
      <c r="E21" s="57"/>
      <c r="F21" s="57"/>
      <c r="G21" s="57"/>
      <c r="H21" s="57"/>
      <c r="I21" s="57"/>
      <c r="J21" s="58"/>
    </row>
    <row r="22" spans="1:15" s="55" customFormat="1" x14ac:dyDescent="0.25">
      <c r="A22" s="59"/>
      <c r="B22" s="60"/>
      <c r="C22" s="200"/>
      <c r="D22" s="200"/>
      <c r="E22" s="61"/>
      <c r="F22" s="201"/>
      <c r="G22" s="201"/>
      <c r="H22" s="201"/>
      <c r="I22" s="201"/>
      <c r="J22" s="57"/>
    </row>
    <row r="23" spans="1:15" s="55" customFormat="1" x14ac:dyDescent="0.2">
      <c r="A23" s="54"/>
      <c r="B23" s="54"/>
      <c r="C23" s="95" t="s">
        <v>48</v>
      </c>
      <c r="D23" s="57"/>
      <c r="E23" s="62"/>
      <c r="F23" s="62"/>
      <c r="G23" s="62"/>
      <c r="H23" s="57"/>
      <c r="I23" s="62"/>
      <c r="J23" s="57"/>
    </row>
    <row r="24" spans="1:15" s="63" customFormat="1" x14ac:dyDescent="0.2">
      <c r="C24" s="95" t="s">
        <v>47</v>
      </c>
      <c r="D24" s="64"/>
      <c r="E24" s="61"/>
      <c r="F24" s="61"/>
      <c r="G24" s="61"/>
      <c r="H24" s="61"/>
      <c r="I24" s="61"/>
      <c r="J24" s="65"/>
    </row>
    <row r="25" spans="1:15" s="63" customFormat="1" x14ac:dyDescent="0.2">
      <c r="C25" s="94"/>
      <c r="D25" s="64"/>
      <c r="E25" s="64"/>
      <c r="F25" s="64"/>
      <c r="G25" s="64"/>
      <c r="H25" s="64"/>
      <c r="I25" s="64"/>
      <c r="J25" s="64"/>
    </row>
    <row r="26" spans="1:15" x14ac:dyDescent="0.2">
      <c r="C26" s="94"/>
    </row>
    <row r="27" spans="1:15" x14ac:dyDescent="0.2">
      <c r="C27" s="95" t="s">
        <v>49</v>
      </c>
    </row>
    <row r="28" spans="1:15" x14ac:dyDescent="0.2">
      <c r="C28" s="95" t="s">
        <v>47</v>
      </c>
    </row>
  </sheetData>
  <mergeCells count="18">
    <mergeCell ref="C22:D22"/>
    <mergeCell ref="F22:I22"/>
    <mergeCell ref="C14:D14"/>
    <mergeCell ref="A16:C16"/>
    <mergeCell ref="A17:C17"/>
    <mergeCell ref="A18:C18"/>
    <mergeCell ref="A19:C19"/>
    <mergeCell ref="A20:C20"/>
    <mergeCell ref="A1:I1"/>
    <mergeCell ref="F8:H8"/>
    <mergeCell ref="G9:H9"/>
    <mergeCell ref="A10:I10"/>
    <mergeCell ref="A11:A12"/>
    <mergeCell ref="B11:B12"/>
    <mergeCell ref="C11:D12"/>
    <mergeCell ref="E11:E12"/>
    <mergeCell ref="F11:H11"/>
    <mergeCell ref="I11:I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abSelected="1" workbookViewId="0">
      <selection activeCell="G5" sqref="G5"/>
    </sheetView>
  </sheetViews>
  <sheetFormatPr defaultRowHeight="15" x14ac:dyDescent="0.25"/>
  <cols>
    <col min="1" max="2" width="5.140625" customWidth="1"/>
    <col min="3" max="3" width="43.42578125" customWidth="1"/>
    <col min="4" max="4" width="6.28515625" customWidth="1"/>
    <col min="5" max="5" width="8" customWidth="1"/>
    <col min="6" max="7" width="7.5703125" customWidth="1"/>
    <col min="8" max="8" width="7.42578125" customWidth="1"/>
    <col min="9" max="9" width="7.85546875" customWidth="1"/>
    <col min="10" max="10" width="7.28515625" customWidth="1"/>
    <col min="11" max="11" width="9" customWidth="1"/>
    <col min="12" max="12" width="7.7109375" customWidth="1"/>
    <col min="16" max="16" width="10" customWidth="1"/>
    <col min="257" max="258" width="5.140625" customWidth="1"/>
    <col min="259" max="259" width="43.42578125" customWidth="1"/>
    <col min="260" max="260" width="6.28515625" customWidth="1"/>
    <col min="261" max="261" width="8" customWidth="1"/>
    <col min="262" max="263" width="7.5703125" customWidth="1"/>
    <col min="264" max="264" width="7.42578125" customWidth="1"/>
    <col min="265" max="265" width="7.85546875" customWidth="1"/>
    <col min="266" max="266" width="7.28515625" customWidth="1"/>
    <col min="267" max="267" width="9" customWidth="1"/>
    <col min="268" max="268" width="7.7109375" customWidth="1"/>
    <col min="272" max="272" width="10" customWidth="1"/>
    <col min="513" max="514" width="5.140625" customWidth="1"/>
    <col min="515" max="515" width="43.42578125" customWidth="1"/>
    <col min="516" max="516" width="6.28515625" customWidth="1"/>
    <col min="517" max="517" width="8" customWidth="1"/>
    <col min="518" max="519" width="7.5703125" customWidth="1"/>
    <col min="520" max="520" width="7.42578125" customWidth="1"/>
    <col min="521" max="521" width="7.85546875" customWidth="1"/>
    <col min="522" max="522" width="7.28515625" customWidth="1"/>
    <col min="523" max="523" width="9" customWidth="1"/>
    <col min="524" max="524" width="7.7109375" customWidth="1"/>
    <col min="528" max="528" width="10" customWidth="1"/>
    <col min="769" max="770" width="5.140625" customWidth="1"/>
    <col min="771" max="771" width="43.42578125" customWidth="1"/>
    <col min="772" max="772" width="6.28515625" customWidth="1"/>
    <col min="773" max="773" width="8" customWidth="1"/>
    <col min="774" max="775" width="7.5703125" customWidth="1"/>
    <col min="776" max="776" width="7.42578125" customWidth="1"/>
    <col min="777" max="777" width="7.85546875" customWidth="1"/>
    <col min="778" max="778" width="7.28515625" customWidth="1"/>
    <col min="779" max="779" width="9" customWidth="1"/>
    <col min="780" max="780" width="7.7109375" customWidth="1"/>
    <col min="784" max="784" width="10" customWidth="1"/>
    <col min="1025" max="1026" width="5.140625" customWidth="1"/>
    <col min="1027" max="1027" width="43.42578125" customWidth="1"/>
    <col min="1028" max="1028" width="6.28515625" customWidth="1"/>
    <col min="1029" max="1029" width="8" customWidth="1"/>
    <col min="1030" max="1031" width="7.5703125" customWidth="1"/>
    <col min="1032" max="1032" width="7.42578125" customWidth="1"/>
    <col min="1033" max="1033" width="7.85546875" customWidth="1"/>
    <col min="1034" max="1034" width="7.28515625" customWidth="1"/>
    <col min="1035" max="1035" width="9" customWidth="1"/>
    <col min="1036" max="1036" width="7.7109375" customWidth="1"/>
    <col min="1040" max="1040" width="10" customWidth="1"/>
    <col min="1281" max="1282" width="5.140625" customWidth="1"/>
    <col min="1283" max="1283" width="43.42578125" customWidth="1"/>
    <col min="1284" max="1284" width="6.28515625" customWidth="1"/>
    <col min="1285" max="1285" width="8" customWidth="1"/>
    <col min="1286" max="1287" width="7.5703125" customWidth="1"/>
    <col min="1288" max="1288" width="7.42578125" customWidth="1"/>
    <col min="1289" max="1289" width="7.85546875" customWidth="1"/>
    <col min="1290" max="1290" width="7.28515625" customWidth="1"/>
    <col min="1291" max="1291" width="9" customWidth="1"/>
    <col min="1292" max="1292" width="7.7109375" customWidth="1"/>
    <col min="1296" max="1296" width="10" customWidth="1"/>
    <col min="1537" max="1538" width="5.140625" customWidth="1"/>
    <col min="1539" max="1539" width="43.42578125" customWidth="1"/>
    <col min="1540" max="1540" width="6.28515625" customWidth="1"/>
    <col min="1541" max="1541" width="8" customWidth="1"/>
    <col min="1542" max="1543" width="7.5703125" customWidth="1"/>
    <col min="1544" max="1544" width="7.42578125" customWidth="1"/>
    <col min="1545" max="1545" width="7.85546875" customWidth="1"/>
    <col min="1546" max="1546" width="7.28515625" customWidth="1"/>
    <col min="1547" max="1547" width="9" customWidth="1"/>
    <col min="1548" max="1548" width="7.7109375" customWidth="1"/>
    <col min="1552" max="1552" width="10" customWidth="1"/>
    <col min="1793" max="1794" width="5.140625" customWidth="1"/>
    <col min="1795" max="1795" width="43.42578125" customWidth="1"/>
    <col min="1796" max="1796" width="6.28515625" customWidth="1"/>
    <col min="1797" max="1797" width="8" customWidth="1"/>
    <col min="1798" max="1799" width="7.5703125" customWidth="1"/>
    <col min="1800" max="1800" width="7.42578125" customWidth="1"/>
    <col min="1801" max="1801" width="7.85546875" customWidth="1"/>
    <col min="1802" max="1802" width="7.28515625" customWidth="1"/>
    <col min="1803" max="1803" width="9" customWidth="1"/>
    <col min="1804" max="1804" width="7.7109375" customWidth="1"/>
    <col min="1808" max="1808" width="10" customWidth="1"/>
    <col min="2049" max="2050" width="5.140625" customWidth="1"/>
    <col min="2051" max="2051" width="43.42578125" customWidth="1"/>
    <col min="2052" max="2052" width="6.28515625" customWidth="1"/>
    <col min="2053" max="2053" width="8" customWidth="1"/>
    <col min="2054" max="2055" width="7.5703125" customWidth="1"/>
    <col min="2056" max="2056" width="7.42578125" customWidth="1"/>
    <col min="2057" max="2057" width="7.85546875" customWidth="1"/>
    <col min="2058" max="2058" width="7.28515625" customWidth="1"/>
    <col min="2059" max="2059" width="9" customWidth="1"/>
    <col min="2060" max="2060" width="7.7109375" customWidth="1"/>
    <col min="2064" max="2064" width="10" customWidth="1"/>
    <col min="2305" max="2306" width="5.140625" customWidth="1"/>
    <col min="2307" max="2307" width="43.42578125" customWidth="1"/>
    <col min="2308" max="2308" width="6.28515625" customWidth="1"/>
    <col min="2309" max="2309" width="8" customWidth="1"/>
    <col min="2310" max="2311" width="7.5703125" customWidth="1"/>
    <col min="2312" max="2312" width="7.42578125" customWidth="1"/>
    <col min="2313" max="2313" width="7.85546875" customWidth="1"/>
    <col min="2314" max="2314" width="7.28515625" customWidth="1"/>
    <col min="2315" max="2315" width="9" customWidth="1"/>
    <col min="2316" max="2316" width="7.7109375" customWidth="1"/>
    <col min="2320" max="2320" width="10" customWidth="1"/>
    <col min="2561" max="2562" width="5.140625" customWidth="1"/>
    <col min="2563" max="2563" width="43.42578125" customWidth="1"/>
    <col min="2564" max="2564" width="6.28515625" customWidth="1"/>
    <col min="2565" max="2565" width="8" customWidth="1"/>
    <col min="2566" max="2567" width="7.5703125" customWidth="1"/>
    <col min="2568" max="2568" width="7.42578125" customWidth="1"/>
    <col min="2569" max="2569" width="7.85546875" customWidth="1"/>
    <col min="2570" max="2570" width="7.28515625" customWidth="1"/>
    <col min="2571" max="2571" width="9" customWidth="1"/>
    <col min="2572" max="2572" width="7.7109375" customWidth="1"/>
    <col min="2576" max="2576" width="10" customWidth="1"/>
    <col min="2817" max="2818" width="5.140625" customWidth="1"/>
    <col min="2819" max="2819" width="43.42578125" customWidth="1"/>
    <col min="2820" max="2820" width="6.28515625" customWidth="1"/>
    <col min="2821" max="2821" width="8" customWidth="1"/>
    <col min="2822" max="2823" width="7.5703125" customWidth="1"/>
    <col min="2824" max="2824" width="7.42578125" customWidth="1"/>
    <col min="2825" max="2825" width="7.85546875" customWidth="1"/>
    <col min="2826" max="2826" width="7.28515625" customWidth="1"/>
    <col min="2827" max="2827" width="9" customWidth="1"/>
    <col min="2828" max="2828" width="7.7109375" customWidth="1"/>
    <col min="2832" max="2832" width="10" customWidth="1"/>
    <col min="3073" max="3074" width="5.140625" customWidth="1"/>
    <col min="3075" max="3075" width="43.42578125" customWidth="1"/>
    <col min="3076" max="3076" width="6.28515625" customWidth="1"/>
    <col min="3077" max="3077" width="8" customWidth="1"/>
    <col min="3078" max="3079" width="7.5703125" customWidth="1"/>
    <col min="3080" max="3080" width="7.42578125" customWidth="1"/>
    <col min="3081" max="3081" width="7.85546875" customWidth="1"/>
    <col min="3082" max="3082" width="7.28515625" customWidth="1"/>
    <col min="3083" max="3083" width="9" customWidth="1"/>
    <col min="3084" max="3084" width="7.7109375" customWidth="1"/>
    <col min="3088" max="3088" width="10" customWidth="1"/>
    <col min="3329" max="3330" width="5.140625" customWidth="1"/>
    <col min="3331" max="3331" width="43.42578125" customWidth="1"/>
    <col min="3332" max="3332" width="6.28515625" customWidth="1"/>
    <col min="3333" max="3333" width="8" customWidth="1"/>
    <col min="3334" max="3335" width="7.5703125" customWidth="1"/>
    <col min="3336" max="3336" width="7.42578125" customWidth="1"/>
    <col min="3337" max="3337" width="7.85546875" customWidth="1"/>
    <col min="3338" max="3338" width="7.28515625" customWidth="1"/>
    <col min="3339" max="3339" width="9" customWidth="1"/>
    <col min="3340" max="3340" width="7.7109375" customWidth="1"/>
    <col min="3344" max="3344" width="10" customWidth="1"/>
    <col min="3585" max="3586" width="5.140625" customWidth="1"/>
    <col min="3587" max="3587" width="43.42578125" customWidth="1"/>
    <col min="3588" max="3588" width="6.28515625" customWidth="1"/>
    <col min="3589" max="3589" width="8" customWidth="1"/>
    <col min="3590" max="3591" width="7.5703125" customWidth="1"/>
    <col min="3592" max="3592" width="7.42578125" customWidth="1"/>
    <col min="3593" max="3593" width="7.85546875" customWidth="1"/>
    <col min="3594" max="3594" width="7.28515625" customWidth="1"/>
    <col min="3595" max="3595" width="9" customWidth="1"/>
    <col min="3596" max="3596" width="7.7109375" customWidth="1"/>
    <col min="3600" max="3600" width="10" customWidth="1"/>
    <col min="3841" max="3842" width="5.140625" customWidth="1"/>
    <col min="3843" max="3843" width="43.42578125" customWidth="1"/>
    <col min="3844" max="3844" width="6.28515625" customWidth="1"/>
    <col min="3845" max="3845" width="8" customWidth="1"/>
    <col min="3846" max="3847" width="7.5703125" customWidth="1"/>
    <col min="3848" max="3848" width="7.42578125" customWidth="1"/>
    <col min="3849" max="3849" width="7.85546875" customWidth="1"/>
    <col min="3850" max="3850" width="7.28515625" customWidth="1"/>
    <col min="3851" max="3851" width="9" customWidth="1"/>
    <col min="3852" max="3852" width="7.7109375" customWidth="1"/>
    <col min="3856" max="3856" width="10" customWidth="1"/>
    <col min="4097" max="4098" width="5.140625" customWidth="1"/>
    <col min="4099" max="4099" width="43.42578125" customWidth="1"/>
    <col min="4100" max="4100" width="6.28515625" customWidth="1"/>
    <col min="4101" max="4101" width="8" customWidth="1"/>
    <col min="4102" max="4103" width="7.5703125" customWidth="1"/>
    <col min="4104" max="4104" width="7.42578125" customWidth="1"/>
    <col min="4105" max="4105" width="7.85546875" customWidth="1"/>
    <col min="4106" max="4106" width="7.28515625" customWidth="1"/>
    <col min="4107" max="4107" width="9" customWidth="1"/>
    <col min="4108" max="4108" width="7.7109375" customWidth="1"/>
    <col min="4112" max="4112" width="10" customWidth="1"/>
    <col min="4353" max="4354" width="5.140625" customWidth="1"/>
    <col min="4355" max="4355" width="43.42578125" customWidth="1"/>
    <col min="4356" max="4356" width="6.28515625" customWidth="1"/>
    <col min="4357" max="4357" width="8" customWidth="1"/>
    <col min="4358" max="4359" width="7.5703125" customWidth="1"/>
    <col min="4360" max="4360" width="7.42578125" customWidth="1"/>
    <col min="4361" max="4361" width="7.85546875" customWidth="1"/>
    <col min="4362" max="4362" width="7.28515625" customWidth="1"/>
    <col min="4363" max="4363" width="9" customWidth="1"/>
    <col min="4364" max="4364" width="7.7109375" customWidth="1"/>
    <col min="4368" max="4368" width="10" customWidth="1"/>
    <col min="4609" max="4610" width="5.140625" customWidth="1"/>
    <col min="4611" max="4611" width="43.42578125" customWidth="1"/>
    <col min="4612" max="4612" width="6.28515625" customWidth="1"/>
    <col min="4613" max="4613" width="8" customWidth="1"/>
    <col min="4614" max="4615" width="7.5703125" customWidth="1"/>
    <col min="4616" max="4616" width="7.42578125" customWidth="1"/>
    <col min="4617" max="4617" width="7.85546875" customWidth="1"/>
    <col min="4618" max="4618" width="7.28515625" customWidth="1"/>
    <col min="4619" max="4619" width="9" customWidth="1"/>
    <col min="4620" max="4620" width="7.7109375" customWidth="1"/>
    <col min="4624" max="4624" width="10" customWidth="1"/>
    <col min="4865" max="4866" width="5.140625" customWidth="1"/>
    <col min="4867" max="4867" width="43.42578125" customWidth="1"/>
    <col min="4868" max="4868" width="6.28515625" customWidth="1"/>
    <col min="4869" max="4869" width="8" customWidth="1"/>
    <col min="4870" max="4871" width="7.5703125" customWidth="1"/>
    <col min="4872" max="4872" width="7.42578125" customWidth="1"/>
    <col min="4873" max="4873" width="7.85546875" customWidth="1"/>
    <col min="4874" max="4874" width="7.28515625" customWidth="1"/>
    <col min="4875" max="4875" width="9" customWidth="1"/>
    <col min="4876" max="4876" width="7.7109375" customWidth="1"/>
    <col min="4880" max="4880" width="10" customWidth="1"/>
    <col min="5121" max="5122" width="5.140625" customWidth="1"/>
    <col min="5123" max="5123" width="43.42578125" customWidth="1"/>
    <col min="5124" max="5124" width="6.28515625" customWidth="1"/>
    <col min="5125" max="5125" width="8" customWidth="1"/>
    <col min="5126" max="5127" width="7.5703125" customWidth="1"/>
    <col min="5128" max="5128" width="7.42578125" customWidth="1"/>
    <col min="5129" max="5129" width="7.85546875" customWidth="1"/>
    <col min="5130" max="5130" width="7.28515625" customWidth="1"/>
    <col min="5131" max="5131" width="9" customWidth="1"/>
    <col min="5132" max="5132" width="7.7109375" customWidth="1"/>
    <col min="5136" max="5136" width="10" customWidth="1"/>
    <col min="5377" max="5378" width="5.140625" customWidth="1"/>
    <col min="5379" max="5379" width="43.42578125" customWidth="1"/>
    <col min="5380" max="5380" width="6.28515625" customWidth="1"/>
    <col min="5381" max="5381" width="8" customWidth="1"/>
    <col min="5382" max="5383" width="7.5703125" customWidth="1"/>
    <col min="5384" max="5384" width="7.42578125" customWidth="1"/>
    <col min="5385" max="5385" width="7.85546875" customWidth="1"/>
    <col min="5386" max="5386" width="7.28515625" customWidth="1"/>
    <col min="5387" max="5387" width="9" customWidth="1"/>
    <col min="5388" max="5388" width="7.7109375" customWidth="1"/>
    <col min="5392" max="5392" width="10" customWidth="1"/>
    <col min="5633" max="5634" width="5.140625" customWidth="1"/>
    <col min="5635" max="5635" width="43.42578125" customWidth="1"/>
    <col min="5636" max="5636" width="6.28515625" customWidth="1"/>
    <col min="5637" max="5637" width="8" customWidth="1"/>
    <col min="5638" max="5639" width="7.5703125" customWidth="1"/>
    <col min="5640" max="5640" width="7.42578125" customWidth="1"/>
    <col min="5641" max="5641" width="7.85546875" customWidth="1"/>
    <col min="5642" max="5642" width="7.28515625" customWidth="1"/>
    <col min="5643" max="5643" width="9" customWidth="1"/>
    <col min="5644" max="5644" width="7.7109375" customWidth="1"/>
    <col min="5648" max="5648" width="10" customWidth="1"/>
    <col min="5889" max="5890" width="5.140625" customWidth="1"/>
    <col min="5891" max="5891" width="43.42578125" customWidth="1"/>
    <col min="5892" max="5892" width="6.28515625" customWidth="1"/>
    <col min="5893" max="5893" width="8" customWidth="1"/>
    <col min="5894" max="5895" width="7.5703125" customWidth="1"/>
    <col min="5896" max="5896" width="7.42578125" customWidth="1"/>
    <col min="5897" max="5897" width="7.85546875" customWidth="1"/>
    <col min="5898" max="5898" width="7.28515625" customWidth="1"/>
    <col min="5899" max="5899" width="9" customWidth="1"/>
    <col min="5900" max="5900" width="7.7109375" customWidth="1"/>
    <col min="5904" max="5904" width="10" customWidth="1"/>
    <col min="6145" max="6146" width="5.140625" customWidth="1"/>
    <col min="6147" max="6147" width="43.42578125" customWidth="1"/>
    <col min="6148" max="6148" width="6.28515625" customWidth="1"/>
    <col min="6149" max="6149" width="8" customWidth="1"/>
    <col min="6150" max="6151" width="7.5703125" customWidth="1"/>
    <col min="6152" max="6152" width="7.42578125" customWidth="1"/>
    <col min="6153" max="6153" width="7.85546875" customWidth="1"/>
    <col min="6154" max="6154" width="7.28515625" customWidth="1"/>
    <col min="6155" max="6155" width="9" customWidth="1"/>
    <col min="6156" max="6156" width="7.7109375" customWidth="1"/>
    <col min="6160" max="6160" width="10" customWidth="1"/>
    <col min="6401" max="6402" width="5.140625" customWidth="1"/>
    <col min="6403" max="6403" width="43.42578125" customWidth="1"/>
    <col min="6404" max="6404" width="6.28515625" customWidth="1"/>
    <col min="6405" max="6405" width="8" customWidth="1"/>
    <col min="6406" max="6407" width="7.5703125" customWidth="1"/>
    <col min="6408" max="6408" width="7.42578125" customWidth="1"/>
    <col min="6409" max="6409" width="7.85546875" customWidth="1"/>
    <col min="6410" max="6410" width="7.28515625" customWidth="1"/>
    <col min="6411" max="6411" width="9" customWidth="1"/>
    <col min="6412" max="6412" width="7.7109375" customWidth="1"/>
    <col min="6416" max="6416" width="10" customWidth="1"/>
    <col min="6657" max="6658" width="5.140625" customWidth="1"/>
    <col min="6659" max="6659" width="43.42578125" customWidth="1"/>
    <col min="6660" max="6660" width="6.28515625" customWidth="1"/>
    <col min="6661" max="6661" width="8" customWidth="1"/>
    <col min="6662" max="6663" width="7.5703125" customWidth="1"/>
    <col min="6664" max="6664" width="7.42578125" customWidth="1"/>
    <col min="6665" max="6665" width="7.85546875" customWidth="1"/>
    <col min="6666" max="6666" width="7.28515625" customWidth="1"/>
    <col min="6667" max="6667" width="9" customWidth="1"/>
    <col min="6668" max="6668" width="7.7109375" customWidth="1"/>
    <col min="6672" max="6672" width="10" customWidth="1"/>
    <col min="6913" max="6914" width="5.140625" customWidth="1"/>
    <col min="6915" max="6915" width="43.42578125" customWidth="1"/>
    <col min="6916" max="6916" width="6.28515625" customWidth="1"/>
    <col min="6917" max="6917" width="8" customWidth="1"/>
    <col min="6918" max="6919" width="7.5703125" customWidth="1"/>
    <col min="6920" max="6920" width="7.42578125" customWidth="1"/>
    <col min="6921" max="6921" width="7.85546875" customWidth="1"/>
    <col min="6922" max="6922" width="7.28515625" customWidth="1"/>
    <col min="6923" max="6923" width="9" customWidth="1"/>
    <col min="6924" max="6924" width="7.7109375" customWidth="1"/>
    <col min="6928" max="6928" width="10" customWidth="1"/>
    <col min="7169" max="7170" width="5.140625" customWidth="1"/>
    <col min="7171" max="7171" width="43.42578125" customWidth="1"/>
    <col min="7172" max="7172" width="6.28515625" customWidth="1"/>
    <col min="7173" max="7173" width="8" customWidth="1"/>
    <col min="7174" max="7175" width="7.5703125" customWidth="1"/>
    <col min="7176" max="7176" width="7.42578125" customWidth="1"/>
    <col min="7177" max="7177" width="7.85546875" customWidth="1"/>
    <col min="7178" max="7178" width="7.28515625" customWidth="1"/>
    <col min="7179" max="7179" width="9" customWidth="1"/>
    <col min="7180" max="7180" width="7.7109375" customWidth="1"/>
    <col min="7184" max="7184" width="10" customWidth="1"/>
    <col min="7425" max="7426" width="5.140625" customWidth="1"/>
    <col min="7427" max="7427" width="43.42578125" customWidth="1"/>
    <col min="7428" max="7428" width="6.28515625" customWidth="1"/>
    <col min="7429" max="7429" width="8" customWidth="1"/>
    <col min="7430" max="7431" width="7.5703125" customWidth="1"/>
    <col min="7432" max="7432" width="7.42578125" customWidth="1"/>
    <col min="7433" max="7433" width="7.85546875" customWidth="1"/>
    <col min="7434" max="7434" width="7.28515625" customWidth="1"/>
    <col min="7435" max="7435" width="9" customWidth="1"/>
    <col min="7436" max="7436" width="7.7109375" customWidth="1"/>
    <col min="7440" max="7440" width="10" customWidth="1"/>
    <col min="7681" max="7682" width="5.140625" customWidth="1"/>
    <col min="7683" max="7683" width="43.42578125" customWidth="1"/>
    <col min="7684" max="7684" width="6.28515625" customWidth="1"/>
    <col min="7685" max="7685" width="8" customWidth="1"/>
    <col min="7686" max="7687" width="7.5703125" customWidth="1"/>
    <col min="7688" max="7688" width="7.42578125" customWidth="1"/>
    <col min="7689" max="7689" width="7.85546875" customWidth="1"/>
    <col min="7690" max="7690" width="7.28515625" customWidth="1"/>
    <col min="7691" max="7691" width="9" customWidth="1"/>
    <col min="7692" max="7692" width="7.7109375" customWidth="1"/>
    <col min="7696" max="7696" width="10" customWidth="1"/>
    <col min="7937" max="7938" width="5.140625" customWidth="1"/>
    <col min="7939" max="7939" width="43.42578125" customWidth="1"/>
    <col min="7940" max="7940" width="6.28515625" customWidth="1"/>
    <col min="7941" max="7941" width="8" customWidth="1"/>
    <col min="7942" max="7943" width="7.5703125" customWidth="1"/>
    <col min="7944" max="7944" width="7.42578125" customWidth="1"/>
    <col min="7945" max="7945" width="7.85546875" customWidth="1"/>
    <col min="7946" max="7946" width="7.28515625" customWidth="1"/>
    <col min="7947" max="7947" width="9" customWidth="1"/>
    <col min="7948" max="7948" width="7.7109375" customWidth="1"/>
    <col min="7952" max="7952" width="10" customWidth="1"/>
    <col min="8193" max="8194" width="5.140625" customWidth="1"/>
    <col min="8195" max="8195" width="43.42578125" customWidth="1"/>
    <col min="8196" max="8196" width="6.28515625" customWidth="1"/>
    <col min="8197" max="8197" width="8" customWidth="1"/>
    <col min="8198" max="8199" width="7.5703125" customWidth="1"/>
    <col min="8200" max="8200" width="7.42578125" customWidth="1"/>
    <col min="8201" max="8201" width="7.85546875" customWidth="1"/>
    <col min="8202" max="8202" width="7.28515625" customWidth="1"/>
    <col min="8203" max="8203" width="9" customWidth="1"/>
    <col min="8204" max="8204" width="7.7109375" customWidth="1"/>
    <col min="8208" max="8208" width="10" customWidth="1"/>
    <col min="8449" max="8450" width="5.140625" customWidth="1"/>
    <col min="8451" max="8451" width="43.42578125" customWidth="1"/>
    <col min="8452" max="8452" width="6.28515625" customWidth="1"/>
    <col min="8453" max="8453" width="8" customWidth="1"/>
    <col min="8454" max="8455" width="7.5703125" customWidth="1"/>
    <col min="8456" max="8456" width="7.42578125" customWidth="1"/>
    <col min="8457" max="8457" width="7.85546875" customWidth="1"/>
    <col min="8458" max="8458" width="7.28515625" customWidth="1"/>
    <col min="8459" max="8459" width="9" customWidth="1"/>
    <col min="8460" max="8460" width="7.7109375" customWidth="1"/>
    <col min="8464" max="8464" width="10" customWidth="1"/>
    <col min="8705" max="8706" width="5.140625" customWidth="1"/>
    <col min="8707" max="8707" width="43.42578125" customWidth="1"/>
    <col min="8708" max="8708" width="6.28515625" customWidth="1"/>
    <col min="8709" max="8709" width="8" customWidth="1"/>
    <col min="8710" max="8711" width="7.5703125" customWidth="1"/>
    <col min="8712" max="8712" width="7.42578125" customWidth="1"/>
    <col min="8713" max="8713" width="7.85546875" customWidth="1"/>
    <col min="8714" max="8714" width="7.28515625" customWidth="1"/>
    <col min="8715" max="8715" width="9" customWidth="1"/>
    <col min="8716" max="8716" width="7.7109375" customWidth="1"/>
    <col min="8720" max="8720" width="10" customWidth="1"/>
    <col min="8961" max="8962" width="5.140625" customWidth="1"/>
    <col min="8963" max="8963" width="43.42578125" customWidth="1"/>
    <col min="8964" max="8964" width="6.28515625" customWidth="1"/>
    <col min="8965" max="8965" width="8" customWidth="1"/>
    <col min="8966" max="8967" width="7.5703125" customWidth="1"/>
    <col min="8968" max="8968" width="7.42578125" customWidth="1"/>
    <col min="8969" max="8969" width="7.85546875" customWidth="1"/>
    <col min="8970" max="8970" width="7.28515625" customWidth="1"/>
    <col min="8971" max="8971" width="9" customWidth="1"/>
    <col min="8972" max="8972" width="7.7109375" customWidth="1"/>
    <col min="8976" max="8976" width="10" customWidth="1"/>
    <col min="9217" max="9218" width="5.140625" customWidth="1"/>
    <col min="9219" max="9219" width="43.42578125" customWidth="1"/>
    <col min="9220" max="9220" width="6.28515625" customWidth="1"/>
    <col min="9221" max="9221" width="8" customWidth="1"/>
    <col min="9222" max="9223" width="7.5703125" customWidth="1"/>
    <col min="9224" max="9224" width="7.42578125" customWidth="1"/>
    <col min="9225" max="9225" width="7.85546875" customWidth="1"/>
    <col min="9226" max="9226" width="7.28515625" customWidth="1"/>
    <col min="9227" max="9227" width="9" customWidth="1"/>
    <col min="9228" max="9228" width="7.7109375" customWidth="1"/>
    <col min="9232" max="9232" width="10" customWidth="1"/>
    <col min="9473" max="9474" width="5.140625" customWidth="1"/>
    <col min="9475" max="9475" width="43.42578125" customWidth="1"/>
    <col min="9476" max="9476" width="6.28515625" customWidth="1"/>
    <col min="9477" max="9477" width="8" customWidth="1"/>
    <col min="9478" max="9479" width="7.5703125" customWidth="1"/>
    <col min="9480" max="9480" width="7.42578125" customWidth="1"/>
    <col min="9481" max="9481" width="7.85546875" customWidth="1"/>
    <col min="9482" max="9482" width="7.28515625" customWidth="1"/>
    <col min="9483" max="9483" width="9" customWidth="1"/>
    <col min="9484" max="9484" width="7.7109375" customWidth="1"/>
    <col min="9488" max="9488" width="10" customWidth="1"/>
    <col min="9729" max="9730" width="5.140625" customWidth="1"/>
    <col min="9731" max="9731" width="43.42578125" customWidth="1"/>
    <col min="9732" max="9732" width="6.28515625" customWidth="1"/>
    <col min="9733" max="9733" width="8" customWidth="1"/>
    <col min="9734" max="9735" width="7.5703125" customWidth="1"/>
    <col min="9736" max="9736" width="7.42578125" customWidth="1"/>
    <col min="9737" max="9737" width="7.85546875" customWidth="1"/>
    <col min="9738" max="9738" width="7.28515625" customWidth="1"/>
    <col min="9739" max="9739" width="9" customWidth="1"/>
    <col min="9740" max="9740" width="7.7109375" customWidth="1"/>
    <col min="9744" max="9744" width="10" customWidth="1"/>
    <col min="9985" max="9986" width="5.140625" customWidth="1"/>
    <col min="9987" max="9987" width="43.42578125" customWidth="1"/>
    <col min="9988" max="9988" width="6.28515625" customWidth="1"/>
    <col min="9989" max="9989" width="8" customWidth="1"/>
    <col min="9990" max="9991" width="7.5703125" customWidth="1"/>
    <col min="9992" max="9992" width="7.42578125" customWidth="1"/>
    <col min="9993" max="9993" width="7.85546875" customWidth="1"/>
    <col min="9994" max="9994" width="7.28515625" customWidth="1"/>
    <col min="9995" max="9995" width="9" customWidth="1"/>
    <col min="9996" max="9996" width="7.7109375" customWidth="1"/>
    <col min="10000" max="10000" width="10" customWidth="1"/>
    <col min="10241" max="10242" width="5.140625" customWidth="1"/>
    <col min="10243" max="10243" width="43.42578125" customWidth="1"/>
    <col min="10244" max="10244" width="6.28515625" customWidth="1"/>
    <col min="10245" max="10245" width="8" customWidth="1"/>
    <col min="10246" max="10247" width="7.5703125" customWidth="1"/>
    <col min="10248" max="10248" width="7.42578125" customWidth="1"/>
    <col min="10249" max="10249" width="7.85546875" customWidth="1"/>
    <col min="10250" max="10250" width="7.28515625" customWidth="1"/>
    <col min="10251" max="10251" width="9" customWidth="1"/>
    <col min="10252" max="10252" width="7.7109375" customWidth="1"/>
    <col min="10256" max="10256" width="10" customWidth="1"/>
    <col min="10497" max="10498" width="5.140625" customWidth="1"/>
    <col min="10499" max="10499" width="43.42578125" customWidth="1"/>
    <col min="10500" max="10500" width="6.28515625" customWidth="1"/>
    <col min="10501" max="10501" width="8" customWidth="1"/>
    <col min="10502" max="10503" width="7.5703125" customWidth="1"/>
    <col min="10504" max="10504" width="7.42578125" customWidth="1"/>
    <col min="10505" max="10505" width="7.85546875" customWidth="1"/>
    <col min="10506" max="10506" width="7.28515625" customWidth="1"/>
    <col min="10507" max="10507" width="9" customWidth="1"/>
    <col min="10508" max="10508" width="7.7109375" customWidth="1"/>
    <col min="10512" max="10512" width="10" customWidth="1"/>
    <col min="10753" max="10754" width="5.140625" customWidth="1"/>
    <col min="10755" max="10755" width="43.42578125" customWidth="1"/>
    <col min="10756" max="10756" width="6.28515625" customWidth="1"/>
    <col min="10757" max="10757" width="8" customWidth="1"/>
    <col min="10758" max="10759" width="7.5703125" customWidth="1"/>
    <col min="10760" max="10760" width="7.42578125" customWidth="1"/>
    <col min="10761" max="10761" width="7.85546875" customWidth="1"/>
    <col min="10762" max="10762" width="7.28515625" customWidth="1"/>
    <col min="10763" max="10763" width="9" customWidth="1"/>
    <col min="10764" max="10764" width="7.7109375" customWidth="1"/>
    <col min="10768" max="10768" width="10" customWidth="1"/>
    <col min="11009" max="11010" width="5.140625" customWidth="1"/>
    <col min="11011" max="11011" width="43.42578125" customWidth="1"/>
    <col min="11012" max="11012" width="6.28515625" customWidth="1"/>
    <col min="11013" max="11013" width="8" customWidth="1"/>
    <col min="11014" max="11015" width="7.5703125" customWidth="1"/>
    <col min="11016" max="11016" width="7.42578125" customWidth="1"/>
    <col min="11017" max="11017" width="7.85546875" customWidth="1"/>
    <col min="11018" max="11018" width="7.28515625" customWidth="1"/>
    <col min="11019" max="11019" width="9" customWidth="1"/>
    <col min="11020" max="11020" width="7.7109375" customWidth="1"/>
    <col min="11024" max="11024" width="10" customWidth="1"/>
    <col min="11265" max="11266" width="5.140625" customWidth="1"/>
    <col min="11267" max="11267" width="43.42578125" customWidth="1"/>
    <col min="11268" max="11268" width="6.28515625" customWidth="1"/>
    <col min="11269" max="11269" width="8" customWidth="1"/>
    <col min="11270" max="11271" width="7.5703125" customWidth="1"/>
    <col min="11272" max="11272" width="7.42578125" customWidth="1"/>
    <col min="11273" max="11273" width="7.85546875" customWidth="1"/>
    <col min="11274" max="11274" width="7.28515625" customWidth="1"/>
    <col min="11275" max="11275" width="9" customWidth="1"/>
    <col min="11276" max="11276" width="7.7109375" customWidth="1"/>
    <col min="11280" max="11280" width="10" customWidth="1"/>
    <col min="11521" max="11522" width="5.140625" customWidth="1"/>
    <col min="11523" max="11523" width="43.42578125" customWidth="1"/>
    <col min="11524" max="11524" width="6.28515625" customWidth="1"/>
    <col min="11525" max="11525" width="8" customWidth="1"/>
    <col min="11526" max="11527" width="7.5703125" customWidth="1"/>
    <col min="11528" max="11528" width="7.42578125" customWidth="1"/>
    <col min="11529" max="11529" width="7.85546875" customWidth="1"/>
    <col min="11530" max="11530" width="7.28515625" customWidth="1"/>
    <col min="11531" max="11531" width="9" customWidth="1"/>
    <col min="11532" max="11532" width="7.7109375" customWidth="1"/>
    <col min="11536" max="11536" width="10" customWidth="1"/>
    <col min="11777" max="11778" width="5.140625" customWidth="1"/>
    <col min="11779" max="11779" width="43.42578125" customWidth="1"/>
    <col min="11780" max="11780" width="6.28515625" customWidth="1"/>
    <col min="11781" max="11781" width="8" customWidth="1"/>
    <col min="11782" max="11783" width="7.5703125" customWidth="1"/>
    <col min="11784" max="11784" width="7.42578125" customWidth="1"/>
    <col min="11785" max="11785" width="7.85546875" customWidth="1"/>
    <col min="11786" max="11786" width="7.28515625" customWidth="1"/>
    <col min="11787" max="11787" width="9" customWidth="1"/>
    <col min="11788" max="11788" width="7.7109375" customWidth="1"/>
    <col min="11792" max="11792" width="10" customWidth="1"/>
    <col min="12033" max="12034" width="5.140625" customWidth="1"/>
    <col min="12035" max="12035" width="43.42578125" customWidth="1"/>
    <col min="12036" max="12036" width="6.28515625" customWidth="1"/>
    <col min="12037" max="12037" width="8" customWidth="1"/>
    <col min="12038" max="12039" width="7.5703125" customWidth="1"/>
    <col min="12040" max="12040" width="7.42578125" customWidth="1"/>
    <col min="12041" max="12041" width="7.85546875" customWidth="1"/>
    <col min="12042" max="12042" width="7.28515625" customWidth="1"/>
    <col min="12043" max="12043" width="9" customWidth="1"/>
    <col min="12044" max="12044" width="7.7109375" customWidth="1"/>
    <col min="12048" max="12048" width="10" customWidth="1"/>
    <col min="12289" max="12290" width="5.140625" customWidth="1"/>
    <col min="12291" max="12291" width="43.42578125" customWidth="1"/>
    <col min="12292" max="12292" width="6.28515625" customWidth="1"/>
    <col min="12293" max="12293" width="8" customWidth="1"/>
    <col min="12294" max="12295" width="7.5703125" customWidth="1"/>
    <col min="12296" max="12296" width="7.42578125" customWidth="1"/>
    <col min="12297" max="12297" width="7.85546875" customWidth="1"/>
    <col min="12298" max="12298" width="7.28515625" customWidth="1"/>
    <col min="12299" max="12299" width="9" customWidth="1"/>
    <col min="12300" max="12300" width="7.7109375" customWidth="1"/>
    <col min="12304" max="12304" width="10" customWidth="1"/>
    <col min="12545" max="12546" width="5.140625" customWidth="1"/>
    <col min="12547" max="12547" width="43.42578125" customWidth="1"/>
    <col min="12548" max="12548" width="6.28515625" customWidth="1"/>
    <col min="12549" max="12549" width="8" customWidth="1"/>
    <col min="12550" max="12551" width="7.5703125" customWidth="1"/>
    <col min="12552" max="12552" width="7.42578125" customWidth="1"/>
    <col min="12553" max="12553" width="7.85546875" customWidth="1"/>
    <col min="12554" max="12554" width="7.28515625" customWidth="1"/>
    <col min="12555" max="12555" width="9" customWidth="1"/>
    <col min="12556" max="12556" width="7.7109375" customWidth="1"/>
    <col min="12560" max="12560" width="10" customWidth="1"/>
    <col min="12801" max="12802" width="5.140625" customWidth="1"/>
    <col min="12803" max="12803" width="43.42578125" customWidth="1"/>
    <col min="12804" max="12804" width="6.28515625" customWidth="1"/>
    <col min="12805" max="12805" width="8" customWidth="1"/>
    <col min="12806" max="12807" width="7.5703125" customWidth="1"/>
    <col min="12808" max="12808" width="7.42578125" customWidth="1"/>
    <col min="12809" max="12809" width="7.85546875" customWidth="1"/>
    <col min="12810" max="12810" width="7.28515625" customWidth="1"/>
    <col min="12811" max="12811" width="9" customWidth="1"/>
    <col min="12812" max="12812" width="7.7109375" customWidth="1"/>
    <col min="12816" max="12816" width="10" customWidth="1"/>
    <col min="13057" max="13058" width="5.140625" customWidth="1"/>
    <col min="13059" max="13059" width="43.42578125" customWidth="1"/>
    <col min="13060" max="13060" width="6.28515625" customWidth="1"/>
    <col min="13061" max="13061" width="8" customWidth="1"/>
    <col min="13062" max="13063" width="7.5703125" customWidth="1"/>
    <col min="13064" max="13064" width="7.42578125" customWidth="1"/>
    <col min="13065" max="13065" width="7.85546875" customWidth="1"/>
    <col min="13066" max="13066" width="7.28515625" customWidth="1"/>
    <col min="13067" max="13067" width="9" customWidth="1"/>
    <col min="13068" max="13068" width="7.7109375" customWidth="1"/>
    <col min="13072" max="13072" width="10" customWidth="1"/>
    <col min="13313" max="13314" width="5.140625" customWidth="1"/>
    <col min="13315" max="13315" width="43.42578125" customWidth="1"/>
    <col min="13316" max="13316" width="6.28515625" customWidth="1"/>
    <col min="13317" max="13317" width="8" customWidth="1"/>
    <col min="13318" max="13319" width="7.5703125" customWidth="1"/>
    <col min="13320" max="13320" width="7.42578125" customWidth="1"/>
    <col min="13321" max="13321" width="7.85546875" customWidth="1"/>
    <col min="13322" max="13322" width="7.28515625" customWidth="1"/>
    <col min="13323" max="13323" width="9" customWidth="1"/>
    <col min="13324" max="13324" width="7.7109375" customWidth="1"/>
    <col min="13328" max="13328" width="10" customWidth="1"/>
    <col min="13569" max="13570" width="5.140625" customWidth="1"/>
    <col min="13571" max="13571" width="43.42578125" customWidth="1"/>
    <col min="13572" max="13572" width="6.28515625" customWidth="1"/>
    <col min="13573" max="13573" width="8" customWidth="1"/>
    <col min="13574" max="13575" width="7.5703125" customWidth="1"/>
    <col min="13576" max="13576" width="7.42578125" customWidth="1"/>
    <col min="13577" max="13577" width="7.85546875" customWidth="1"/>
    <col min="13578" max="13578" width="7.28515625" customWidth="1"/>
    <col min="13579" max="13579" width="9" customWidth="1"/>
    <col min="13580" max="13580" width="7.7109375" customWidth="1"/>
    <col min="13584" max="13584" width="10" customWidth="1"/>
    <col min="13825" max="13826" width="5.140625" customWidth="1"/>
    <col min="13827" max="13827" width="43.42578125" customWidth="1"/>
    <col min="13828" max="13828" width="6.28515625" customWidth="1"/>
    <col min="13829" max="13829" width="8" customWidth="1"/>
    <col min="13830" max="13831" width="7.5703125" customWidth="1"/>
    <col min="13832" max="13832" width="7.42578125" customWidth="1"/>
    <col min="13833" max="13833" width="7.85546875" customWidth="1"/>
    <col min="13834" max="13834" width="7.28515625" customWidth="1"/>
    <col min="13835" max="13835" width="9" customWidth="1"/>
    <col min="13836" max="13836" width="7.7109375" customWidth="1"/>
    <col min="13840" max="13840" width="10" customWidth="1"/>
    <col min="14081" max="14082" width="5.140625" customWidth="1"/>
    <col min="14083" max="14083" width="43.42578125" customWidth="1"/>
    <col min="14084" max="14084" width="6.28515625" customWidth="1"/>
    <col min="14085" max="14085" width="8" customWidth="1"/>
    <col min="14086" max="14087" width="7.5703125" customWidth="1"/>
    <col min="14088" max="14088" width="7.42578125" customWidth="1"/>
    <col min="14089" max="14089" width="7.85546875" customWidth="1"/>
    <col min="14090" max="14090" width="7.28515625" customWidth="1"/>
    <col min="14091" max="14091" width="9" customWidth="1"/>
    <col min="14092" max="14092" width="7.7109375" customWidth="1"/>
    <col min="14096" max="14096" width="10" customWidth="1"/>
    <col min="14337" max="14338" width="5.140625" customWidth="1"/>
    <col min="14339" max="14339" width="43.42578125" customWidth="1"/>
    <col min="14340" max="14340" width="6.28515625" customWidth="1"/>
    <col min="14341" max="14341" width="8" customWidth="1"/>
    <col min="14342" max="14343" width="7.5703125" customWidth="1"/>
    <col min="14344" max="14344" width="7.42578125" customWidth="1"/>
    <col min="14345" max="14345" width="7.85546875" customWidth="1"/>
    <col min="14346" max="14346" width="7.28515625" customWidth="1"/>
    <col min="14347" max="14347" width="9" customWidth="1"/>
    <col min="14348" max="14348" width="7.7109375" customWidth="1"/>
    <col min="14352" max="14352" width="10" customWidth="1"/>
    <col min="14593" max="14594" width="5.140625" customWidth="1"/>
    <col min="14595" max="14595" width="43.42578125" customWidth="1"/>
    <col min="14596" max="14596" width="6.28515625" customWidth="1"/>
    <col min="14597" max="14597" width="8" customWidth="1"/>
    <col min="14598" max="14599" width="7.5703125" customWidth="1"/>
    <col min="14600" max="14600" width="7.42578125" customWidth="1"/>
    <col min="14601" max="14601" width="7.85546875" customWidth="1"/>
    <col min="14602" max="14602" width="7.28515625" customWidth="1"/>
    <col min="14603" max="14603" width="9" customWidth="1"/>
    <col min="14604" max="14604" width="7.7109375" customWidth="1"/>
    <col min="14608" max="14608" width="10" customWidth="1"/>
    <col min="14849" max="14850" width="5.140625" customWidth="1"/>
    <col min="14851" max="14851" width="43.42578125" customWidth="1"/>
    <col min="14852" max="14852" width="6.28515625" customWidth="1"/>
    <col min="14853" max="14853" width="8" customWidth="1"/>
    <col min="14854" max="14855" width="7.5703125" customWidth="1"/>
    <col min="14856" max="14856" width="7.42578125" customWidth="1"/>
    <col min="14857" max="14857" width="7.85546875" customWidth="1"/>
    <col min="14858" max="14858" width="7.28515625" customWidth="1"/>
    <col min="14859" max="14859" width="9" customWidth="1"/>
    <col min="14860" max="14860" width="7.7109375" customWidth="1"/>
    <col min="14864" max="14864" width="10" customWidth="1"/>
    <col min="15105" max="15106" width="5.140625" customWidth="1"/>
    <col min="15107" max="15107" width="43.42578125" customWidth="1"/>
    <col min="15108" max="15108" width="6.28515625" customWidth="1"/>
    <col min="15109" max="15109" width="8" customWidth="1"/>
    <col min="15110" max="15111" width="7.5703125" customWidth="1"/>
    <col min="15112" max="15112" width="7.42578125" customWidth="1"/>
    <col min="15113" max="15113" width="7.85546875" customWidth="1"/>
    <col min="15114" max="15114" width="7.28515625" customWidth="1"/>
    <col min="15115" max="15115" width="9" customWidth="1"/>
    <col min="15116" max="15116" width="7.7109375" customWidth="1"/>
    <col min="15120" max="15120" width="10" customWidth="1"/>
    <col min="15361" max="15362" width="5.140625" customWidth="1"/>
    <col min="15363" max="15363" width="43.42578125" customWidth="1"/>
    <col min="15364" max="15364" width="6.28515625" customWidth="1"/>
    <col min="15365" max="15365" width="8" customWidth="1"/>
    <col min="15366" max="15367" width="7.5703125" customWidth="1"/>
    <col min="15368" max="15368" width="7.42578125" customWidth="1"/>
    <col min="15369" max="15369" width="7.85546875" customWidth="1"/>
    <col min="15370" max="15370" width="7.28515625" customWidth="1"/>
    <col min="15371" max="15371" width="9" customWidth="1"/>
    <col min="15372" max="15372" width="7.7109375" customWidth="1"/>
    <col min="15376" max="15376" width="10" customWidth="1"/>
    <col min="15617" max="15618" width="5.140625" customWidth="1"/>
    <col min="15619" max="15619" width="43.42578125" customWidth="1"/>
    <col min="15620" max="15620" width="6.28515625" customWidth="1"/>
    <col min="15621" max="15621" width="8" customWidth="1"/>
    <col min="15622" max="15623" width="7.5703125" customWidth="1"/>
    <col min="15624" max="15624" width="7.42578125" customWidth="1"/>
    <col min="15625" max="15625" width="7.85546875" customWidth="1"/>
    <col min="15626" max="15626" width="7.28515625" customWidth="1"/>
    <col min="15627" max="15627" width="9" customWidth="1"/>
    <col min="15628" max="15628" width="7.7109375" customWidth="1"/>
    <col min="15632" max="15632" width="10" customWidth="1"/>
    <col min="15873" max="15874" width="5.140625" customWidth="1"/>
    <col min="15875" max="15875" width="43.42578125" customWidth="1"/>
    <col min="15876" max="15876" width="6.28515625" customWidth="1"/>
    <col min="15877" max="15877" width="8" customWidth="1"/>
    <col min="15878" max="15879" width="7.5703125" customWidth="1"/>
    <col min="15880" max="15880" width="7.42578125" customWidth="1"/>
    <col min="15881" max="15881" width="7.85546875" customWidth="1"/>
    <col min="15882" max="15882" width="7.28515625" customWidth="1"/>
    <col min="15883" max="15883" width="9" customWidth="1"/>
    <col min="15884" max="15884" width="7.7109375" customWidth="1"/>
    <col min="15888" max="15888" width="10" customWidth="1"/>
    <col min="16129" max="16130" width="5.140625" customWidth="1"/>
    <col min="16131" max="16131" width="43.42578125" customWidth="1"/>
    <col min="16132" max="16132" width="6.28515625" customWidth="1"/>
    <col min="16133" max="16133" width="8" customWidth="1"/>
    <col min="16134" max="16135" width="7.5703125" customWidth="1"/>
    <col min="16136" max="16136" width="7.42578125" customWidth="1"/>
    <col min="16137" max="16137" width="7.85546875" customWidth="1"/>
    <col min="16138" max="16138" width="7.28515625" customWidth="1"/>
    <col min="16139" max="16139" width="9" customWidth="1"/>
    <col min="16140" max="16140" width="7.7109375" customWidth="1"/>
    <col min="16144" max="16144" width="10" customWidth="1"/>
  </cols>
  <sheetData>
    <row r="1" spans="1:16" x14ac:dyDescent="0.25">
      <c r="A1" s="223" t="s">
        <v>184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x14ac:dyDescent="0.25">
      <c r="A2" s="224" t="s">
        <v>185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x14ac:dyDescent="0.25">
      <c r="A3" s="171" t="s">
        <v>191</v>
      </c>
      <c r="B3" s="171"/>
      <c r="C3" s="171"/>
      <c r="D3" s="171"/>
      <c r="E3" s="171"/>
      <c r="F3" s="100"/>
      <c r="G3" s="103"/>
      <c r="H3" s="102"/>
      <c r="I3" s="103"/>
      <c r="J3" s="103"/>
      <c r="K3" s="103"/>
      <c r="L3" s="168"/>
      <c r="M3" s="169"/>
      <c r="N3" s="168"/>
      <c r="O3" s="168"/>
      <c r="P3" s="168"/>
    </row>
    <row r="4" spans="1:16" x14ac:dyDescent="0.25">
      <c r="A4" s="225" t="s">
        <v>186</v>
      </c>
      <c r="B4" s="225"/>
      <c r="C4" s="225"/>
      <c r="D4" s="225"/>
      <c r="E4" s="225"/>
      <c r="F4" s="100"/>
      <c r="G4" s="103"/>
      <c r="H4" s="102"/>
      <c r="I4" s="103"/>
      <c r="J4" s="103"/>
      <c r="K4" s="103"/>
      <c r="L4" s="168"/>
      <c r="M4" s="169"/>
      <c r="N4" s="168"/>
      <c r="O4" s="168"/>
      <c r="P4" s="168"/>
    </row>
    <row r="5" spans="1:16" x14ac:dyDescent="0.25">
      <c r="A5" s="225" t="s">
        <v>187</v>
      </c>
      <c r="B5" s="225"/>
      <c r="C5" s="225"/>
      <c r="D5" s="225"/>
      <c r="E5" s="225"/>
      <c r="F5" s="100"/>
      <c r="G5" s="170"/>
      <c r="H5" s="102"/>
      <c r="I5" s="103"/>
      <c r="J5" s="103"/>
      <c r="K5" s="103"/>
      <c r="L5" s="101"/>
      <c r="M5" s="101"/>
      <c r="N5" s="101"/>
      <c r="O5" s="101"/>
      <c r="P5" s="101"/>
    </row>
    <row r="6" spans="1:16" x14ac:dyDescent="0.25">
      <c r="A6" s="225" t="s">
        <v>188</v>
      </c>
      <c r="B6" s="225"/>
      <c r="C6" s="225"/>
      <c r="D6" s="225"/>
      <c r="E6" s="225"/>
      <c r="F6" s="100"/>
      <c r="G6" s="170"/>
      <c r="H6" s="102"/>
      <c r="I6" s="103"/>
      <c r="J6" s="103"/>
      <c r="K6" s="103"/>
      <c r="L6" s="101"/>
      <c r="M6" s="101"/>
      <c r="N6" s="101"/>
      <c r="O6" s="101"/>
      <c r="P6" s="101"/>
    </row>
    <row r="7" spans="1:16" x14ac:dyDescent="0.25">
      <c r="A7" s="96"/>
      <c r="B7" s="96"/>
      <c r="C7" s="97"/>
      <c r="D7" s="98"/>
      <c r="E7" s="99"/>
      <c r="F7" s="100"/>
      <c r="G7" s="101"/>
      <c r="H7" s="102"/>
      <c r="I7" s="103"/>
      <c r="J7" s="103"/>
      <c r="K7" s="103"/>
      <c r="L7" s="101"/>
      <c r="M7" s="104" t="s">
        <v>17</v>
      </c>
      <c r="N7" s="105"/>
      <c r="O7" s="106">
        <f>P140</f>
        <v>0</v>
      </c>
      <c r="P7" s="107" t="s">
        <v>51</v>
      </c>
    </row>
    <row r="8" spans="1:16" x14ac:dyDescent="0.25">
      <c r="A8" s="108"/>
      <c r="B8" s="108"/>
      <c r="C8" s="109" t="s">
        <v>52</v>
      </c>
      <c r="D8" s="110"/>
      <c r="E8" s="111"/>
      <c r="F8" s="108"/>
      <c r="G8" s="110"/>
      <c r="H8" s="108"/>
      <c r="I8" s="110"/>
      <c r="J8" s="110"/>
      <c r="K8" s="110"/>
      <c r="L8" s="112"/>
      <c r="M8" s="110" t="s">
        <v>53</v>
      </c>
      <c r="N8" s="110"/>
      <c r="O8" s="112"/>
      <c r="P8" s="112"/>
    </row>
    <row r="9" spans="1:16" x14ac:dyDescent="0.25">
      <c r="A9" s="226" t="s">
        <v>37</v>
      </c>
      <c r="B9" s="219" t="s">
        <v>54</v>
      </c>
      <c r="C9" s="219" t="s">
        <v>55</v>
      </c>
      <c r="D9" s="227" t="s">
        <v>56</v>
      </c>
      <c r="E9" s="227" t="s">
        <v>0</v>
      </c>
      <c r="F9" s="219" t="s">
        <v>1</v>
      </c>
      <c r="G9" s="219"/>
      <c r="H9" s="219"/>
      <c r="I9" s="219"/>
      <c r="J9" s="219"/>
      <c r="K9" s="219"/>
      <c r="L9" s="219" t="s">
        <v>2</v>
      </c>
      <c r="M9" s="219"/>
      <c r="N9" s="219"/>
      <c r="O9" s="219"/>
      <c r="P9" s="219"/>
    </row>
    <row r="10" spans="1:16" ht="62.25" x14ac:dyDescent="0.25">
      <c r="A10" s="226"/>
      <c r="B10" s="219"/>
      <c r="C10" s="219"/>
      <c r="D10" s="227"/>
      <c r="E10" s="227"/>
      <c r="F10" s="113" t="s">
        <v>3</v>
      </c>
      <c r="G10" s="113" t="s">
        <v>57</v>
      </c>
      <c r="H10" s="113" t="s">
        <v>58</v>
      </c>
      <c r="I10" s="113" t="s">
        <v>59</v>
      </c>
      <c r="J10" s="113" t="s">
        <v>60</v>
      </c>
      <c r="K10" s="113" t="s">
        <v>61</v>
      </c>
      <c r="L10" s="113" t="s">
        <v>62</v>
      </c>
      <c r="M10" s="113" t="s">
        <v>58</v>
      </c>
      <c r="N10" s="113" t="s">
        <v>59</v>
      </c>
      <c r="O10" s="113" t="s">
        <v>60</v>
      </c>
      <c r="P10" s="113" t="s">
        <v>63</v>
      </c>
    </row>
    <row r="11" spans="1:16" x14ac:dyDescent="0.25">
      <c r="A11" s="114">
        <v>1</v>
      </c>
      <c r="B11" s="114">
        <v>2</v>
      </c>
      <c r="C11" s="114">
        <v>3</v>
      </c>
      <c r="D11" s="114">
        <v>4</v>
      </c>
      <c r="E11" s="114">
        <v>5</v>
      </c>
      <c r="F11" s="114">
        <v>6</v>
      </c>
      <c r="G11" s="114">
        <v>7</v>
      </c>
      <c r="H11" s="114">
        <v>8</v>
      </c>
      <c r="I11" s="114">
        <v>9</v>
      </c>
      <c r="J11" s="114">
        <v>10</v>
      </c>
      <c r="K11" s="114">
        <v>11</v>
      </c>
      <c r="L11" s="114">
        <v>12</v>
      </c>
      <c r="M11" s="114">
        <v>13</v>
      </c>
      <c r="N11" s="114">
        <v>14</v>
      </c>
      <c r="O11" s="114">
        <v>15</v>
      </c>
      <c r="P11" s="114">
        <v>16</v>
      </c>
    </row>
    <row r="12" spans="1:16" x14ac:dyDescent="0.25">
      <c r="A12" s="115"/>
      <c r="B12" s="115"/>
      <c r="C12" s="116" t="s">
        <v>64</v>
      </c>
      <c r="D12" s="117" t="s">
        <v>42</v>
      </c>
      <c r="E12" s="118">
        <v>0</v>
      </c>
      <c r="F12" s="119">
        <v>0</v>
      </c>
      <c r="G12" s="120"/>
      <c r="H12" s="121"/>
      <c r="I12" s="120">
        <v>0</v>
      </c>
      <c r="J12" s="120">
        <v>0</v>
      </c>
      <c r="K12" s="122">
        <f t="shared" ref="K12" si="0">SUM(H12:J12)</f>
        <v>0</v>
      </c>
      <c r="L12" s="120">
        <f t="shared" ref="L12" si="1">ROUND(E12*F12,2)</f>
        <v>0</v>
      </c>
      <c r="M12" s="120">
        <f t="shared" ref="M12" si="2">ROUND(E12*H12,2)</f>
        <v>0</v>
      </c>
      <c r="N12" s="120">
        <f t="shared" ref="N12" si="3">ROUND(E12*I12,2)</f>
        <v>0</v>
      </c>
      <c r="O12" s="120">
        <f t="shared" ref="O12" si="4">ROUND(E12*J12,2)</f>
        <v>0</v>
      </c>
      <c r="P12" s="120">
        <f t="shared" ref="P12:P127" si="5">SUM(M12:O12)</f>
        <v>0</v>
      </c>
    </row>
    <row r="13" spans="1:16" x14ac:dyDescent="0.25">
      <c r="A13" s="115">
        <v>1</v>
      </c>
      <c r="B13" s="123" t="s">
        <v>65</v>
      </c>
      <c r="C13" s="124" t="s">
        <v>66</v>
      </c>
      <c r="D13" s="125" t="s">
        <v>8</v>
      </c>
      <c r="E13" s="126">
        <v>63</v>
      </c>
      <c r="F13" s="119"/>
      <c r="G13" s="120"/>
      <c r="H13" s="121"/>
      <c r="I13" s="120"/>
      <c r="J13" s="120"/>
      <c r="K13" s="122"/>
      <c r="L13" s="120"/>
      <c r="M13" s="120"/>
      <c r="N13" s="120"/>
      <c r="O13" s="120"/>
      <c r="P13" s="120">
        <f t="shared" si="5"/>
        <v>0</v>
      </c>
    </row>
    <row r="14" spans="1:16" ht="25.5" x14ac:dyDescent="0.25">
      <c r="A14" s="115">
        <f>A13+1</f>
        <v>2</v>
      </c>
      <c r="B14" s="123" t="s">
        <v>65</v>
      </c>
      <c r="C14" s="124" t="s">
        <v>67</v>
      </c>
      <c r="D14" s="125" t="s">
        <v>68</v>
      </c>
      <c r="E14" s="126">
        <v>1</v>
      </c>
      <c r="F14" s="119"/>
      <c r="G14" s="120"/>
      <c r="H14" s="121"/>
      <c r="I14" s="120"/>
      <c r="J14" s="120"/>
      <c r="K14" s="122"/>
      <c r="L14" s="120"/>
      <c r="M14" s="120"/>
      <c r="N14" s="120"/>
      <c r="O14" s="120"/>
      <c r="P14" s="120">
        <f t="shared" si="5"/>
        <v>0</v>
      </c>
    </row>
    <row r="15" spans="1:16" x14ac:dyDescent="0.25">
      <c r="A15" s="115">
        <f>A14+1</f>
        <v>3</v>
      </c>
      <c r="B15" s="123" t="s">
        <v>65</v>
      </c>
      <c r="C15" s="124" t="s">
        <v>69</v>
      </c>
      <c r="D15" s="125" t="s">
        <v>70</v>
      </c>
      <c r="E15" s="126">
        <v>2.7</v>
      </c>
      <c r="F15" s="119"/>
      <c r="G15" s="120"/>
      <c r="H15" s="121"/>
      <c r="I15" s="120"/>
      <c r="J15" s="120"/>
      <c r="K15" s="127"/>
      <c r="L15" s="120"/>
      <c r="M15" s="120"/>
      <c r="N15" s="128"/>
      <c r="O15" s="120"/>
      <c r="P15" s="120">
        <f t="shared" si="5"/>
        <v>0</v>
      </c>
    </row>
    <row r="16" spans="1:16" x14ac:dyDescent="0.25">
      <c r="A16" s="115">
        <v>0</v>
      </c>
      <c r="B16" s="123">
        <v>0</v>
      </c>
      <c r="C16" s="129" t="s">
        <v>71</v>
      </c>
      <c r="D16" s="125" t="s">
        <v>70</v>
      </c>
      <c r="E16" s="126">
        <f>E15*1.1</f>
        <v>2.9700000000000006</v>
      </c>
      <c r="F16" s="119"/>
      <c r="G16" s="120"/>
      <c r="H16" s="121"/>
      <c r="I16" s="120"/>
      <c r="J16" s="120"/>
      <c r="K16" s="127"/>
      <c r="L16" s="120"/>
      <c r="M16" s="120"/>
      <c r="N16" s="128"/>
      <c r="O16" s="120"/>
      <c r="P16" s="120">
        <f t="shared" si="5"/>
        <v>0</v>
      </c>
    </row>
    <row r="17" spans="1:16" ht="25.5" x14ac:dyDescent="0.25">
      <c r="A17" s="115"/>
      <c r="B17" s="115"/>
      <c r="C17" s="129" t="s">
        <v>72</v>
      </c>
      <c r="D17" s="125" t="s">
        <v>68</v>
      </c>
      <c r="E17" s="126">
        <v>1</v>
      </c>
      <c r="F17" s="119"/>
      <c r="G17" s="130"/>
      <c r="H17" s="131"/>
      <c r="I17" s="130"/>
      <c r="J17" s="120"/>
      <c r="K17" s="122"/>
      <c r="L17" s="120"/>
      <c r="M17" s="120"/>
      <c r="N17" s="120"/>
      <c r="O17" s="120"/>
      <c r="P17" s="120">
        <f t="shared" si="5"/>
        <v>0</v>
      </c>
    </row>
    <row r="18" spans="1:16" x14ac:dyDescent="0.25">
      <c r="A18" s="115"/>
      <c r="B18" s="115"/>
      <c r="C18" s="129" t="s">
        <v>73</v>
      </c>
      <c r="D18" s="125" t="s">
        <v>8</v>
      </c>
      <c r="E18" s="126">
        <v>12.96</v>
      </c>
      <c r="F18" s="119"/>
      <c r="G18" s="130"/>
      <c r="H18" s="131"/>
      <c r="I18" s="130"/>
      <c r="J18" s="120"/>
      <c r="K18" s="122"/>
      <c r="L18" s="120"/>
      <c r="M18" s="120"/>
      <c r="N18" s="120"/>
      <c r="O18" s="120"/>
      <c r="P18" s="120">
        <f t="shared" si="5"/>
        <v>0</v>
      </c>
    </row>
    <row r="19" spans="1:16" x14ac:dyDescent="0.25">
      <c r="A19" s="115">
        <f>A15+1</f>
        <v>4</v>
      </c>
      <c r="B19" s="123" t="s">
        <v>42</v>
      </c>
      <c r="C19" s="132" t="s">
        <v>74</v>
      </c>
      <c r="D19" s="125" t="s">
        <v>42</v>
      </c>
      <c r="E19" s="126">
        <v>0</v>
      </c>
      <c r="F19" s="119"/>
      <c r="G19" s="120"/>
      <c r="H19" s="121"/>
      <c r="I19" s="120"/>
      <c r="J19" s="120"/>
      <c r="K19" s="122"/>
      <c r="L19" s="120"/>
      <c r="M19" s="120"/>
      <c r="N19" s="120"/>
      <c r="O19" s="120"/>
      <c r="P19" s="120">
        <f t="shared" si="5"/>
        <v>0</v>
      </c>
    </row>
    <row r="20" spans="1:16" x14ac:dyDescent="0.25">
      <c r="A20" s="133" t="s">
        <v>75</v>
      </c>
      <c r="B20" s="123" t="s">
        <v>65</v>
      </c>
      <c r="C20" s="124" t="s">
        <v>76</v>
      </c>
      <c r="D20" s="125" t="s">
        <v>70</v>
      </c>
      <c r="E20" s="126">
        <v>0.75</v>
      </c>
      <c r="F20" s="119"/>
      <c r="G20" s="120"/>
      <c r="H20" s="121"/>
      <c r="I20" s="120"/>
      <c r="J20" s="120"/>
      <c r="K20" s="122"/>
      <c r="L20" s="120"/>
      <c r="M20" s="120"/>
      <c r="N20" s="120"/>
      <c r="O20" s="120"/>
      <c r="P20" s="120">
        <f t="shared" si="5"/>
        <v>0</v>
      </c>
    </row>
    <row r="21" spans="1:16" ht="25.5" x14ac:dyDescent="0.25">
      <c r="A21" s="133" t="s">
        <v>77</v>
      </c>
      <c r="B21" s="123" t="s">
        <v>65</v>
      </c>
      <c r="C21" s="124" t="s">
        <v>78</v>
      </c>
      <c r="D21" s="125" t="s">
        <v>8</v>
      </c>
      <c r="E21" s="126">
        <v>51</v>
      </c>
      <c r="F21" s="119"/>
      <c r="G21" s="120"/>
      <c r="H21" s="121"/>
      <c r="I21" s="120"/>
      <c r="J21" s="120"/>
      <c r="K21" s="122"/>
      <c r="L21" s="120"/>
      <c r="M21" s="120"/>
      <c r="N21" s="120"/>
      <c r="O21" s="120"/>
      <c r="P21" s="120">
        <f t="shared" si="5"/>
        <v>0</v>
      </c>
    </row>
    <row r="22" spans="1:16" x14ac:dyDescent="0.25">
      <c r="A22" s="133" t="s">
        <v>42</v>
      </c>
      <c r="B22" s="123" t="s">
        <v>42</v>
      </c>
      <c r="C22" s="129" t="s">
        <v>79</v>
      </c>
      <c r="D22" s="125" t="s">
        <v>8</v>
      </c>
      <c r="E22" s="126">
        <f>E21*1.1</f>
        <v>56.1</v>
      </c>
      <c r="F22" s="119"/>
      <c r="G22" s="120"/>
      <c r="H22" s="121"/>
      <c r="I22" s="120"/>
      <c r="J22" s="120"/>
      <c r="K22" s="122"/>
      <c r="L22" s="120"/>
      <c r="M22" s="120"/>
      <c r="N22" s="120"/>
      <c r="O22" s="120"/>
      <c r="P22" s="120">
        <f t="shared" si="5"/>
        <v>0</v>
      </c>
    </row>
    <row r="23" spans="1:16" x14ac:dyDescent="0.25">
      <c r="A23" s="133" t="s">
        <v>42</v>
      </c>
      <c r="B23" s="123" t="s">
        <v>42</v>
      </c>
      <c r="C23" s="129" t="s">
        <v>80</v>
      </c>
      <c r="D23" s="125" t="s">
        <v>81</v>
      </c>
      <c r="E23" s="126">
        <f>E21*10</f>
        <v>510</v>
      </c>
      <c r="F23" s="119"/>
      <c r="G23" s="120"/>
      <c r="H23" s="121"/>
      <c r="I23" s="120"/>
      <c r="J23" s="120"/>
      <c r="K23" s="122"/>
      <c r="L23" s="120"/>
      <c r="M23" s="120"/>
      <c r="N23" s="120"/>
      <c r="O23" s="120"/>
      <c r="P23" s="120">
        <f t="shared" si="5"/>
        <v>0</v>
      </c>
    </row>
    <row r="24" spans="1:16" x14ac:dyDescent="0.25">
      <c r="A24" s="133" t="s">
        <v>82</v>
      </c>
      <c r="B24" s="123" t="s">
        <v>65</v>
      </c>
      <c r="C24" s="124" t="s">
        <v>83</v>
      </c>
      <c r="D24" s="125" t="s">
        <v>8</v>
      </c>
      <c r="E24" s="126">
        <v>51</v>
      </c>
      <c r="F24" s="119"/>
      <c r="G24" s="120"/>
      <c r="H24" s="121"/>
      <c r="I24" s="120"/>
      <c r="J24" s="120"/>
      <c r="K24" s="122"/>
      <c r="L24" s="120"/>
      <c r="M24" s="120"/>
      <c r="N24" s="120"/>
      <c r="O24" s="120"/>
      <c r="P24" s="120">
        <f t="shared" si="5"/>
        <v>0</v>
      </c>
    </row>
    <row r="25" spans="1:16" x14ac:dyDescent="0.25">
      <c r="A25" s="115" t="s">
        <v>42</v>
      </c>
      <c r="B25" s="123" t="s">
        <v>42</v>
      </c>
      <c r="C25" s="129" t="s">
        <v>84</v>
      </c>
      <c r="D25" s="125" t="s">
        <v>8</v>
      </c>
      <c r="E25" s="126">
        <f>E24*1.1</f>
        <v>56.1</v>
      </c>
      <c r="F25" s="119"/>
      <c r="G25" s="130"/>
      <c r="H25" s="131"/>
      <c r="I25" s="130"/>
      <c r="J25" s="120"/>
      <c r="K25" s="122"/>
      <c r="L25" s="120"/>
      <c r="M25" s="120"/>
      <c r="N25" s="120"/>
      <c r="O25" s="120"/>
      <c r="P25" s="120">
        <f t="shared" si="5"/>
        <v>0</v>
      </c>
    </row>
    <row r="26" spans="1:16" x14ac:dyDescent="0.25">
      <c r="A26" s="115" t="s">
        <v>42</v>
      </c>
      <c r="B26" s="115"/>
      <c r="C26" s="129" t="s">
        <v>85</v>
      </c>
      <c r="D26" s="125" t="s">
        <v>8</v>
      </c>
      <c r="E26" s="126">
        <f>E24*1.12</f>
        <v>57.120000000000005</v>
      </c>
      <c r="F26" s="119"/>
      <c r="G26" s="130"/>
      <c r="H26" s="131"/>
      <c r="I26" s="120"/>
      <c r="J26" s="120"/>
      <c r="K26" s="122"/>
      <c r="L26" s="120"/>
      <c r="M26" s="120"/>
      <c r="N26" s="120"/>
      <c r="O26" s="120"/>
      <c r="P26" s="120">
        <f t="shared" si="5"/>
        <v>0</v>
      </c>
    </row>
    <row r="27" spans="1:16" x14ac:dyDescent="0.25">
      <c r="A27" s="134" t="s">
        <v>86</v>
      </c>
      <c r="B27" s="123" t="s">
        <v>65</v>
      </c>
      <c r="C27" s="124" t="s">
        <v>87</v>
      </c>
      <c r="D27" s="125" t="s">
        <v>88</v>
      </c>
      <c r="E27" s="126">
        <v>31</v>
      </c>
      <c r="F27" s="119"/>
      <c r="G27" s="130"/>
      <c r="H27" s="131"/>
      <c r="I27" s="120"/>
      <c r="J27" s="120"/>
      <c r="K27" s="122"/>
      <c r="L27" s="120"/>
      <c r="M27" s="120"/>
      <c r="N27" s="120"/>
      <c r="O27" s="120"/>
      <c r="P27" s="120">
        <f t="shared" si="5"/>
        <v>0</v>
      </c>
    </row>
    <row r="28" spans="1:16" x14ac:dyDescent="0.25">
      <c r="A28" s="115">
        <f>A19+1</f>
        <v>5</v>
      </c>
      <c r="B28" s="123" t="s">
        <v>65</v>
      </c>
      <c r="C28" s="124" t="s">
        <v>89</v>
      </c>
      <c r="D28" s="125" t="s">
        <v>81</v>
      </c>
      <c r="E28" s="126">
        <v>5</v>
      </c>
      <c r="F28" s="135"/>
      <c r="G28" s="130"/>
      <c r="H28" s="131"/>
      <c r="I28" s="130"/>
      <c r="J28" s="130"/>
      <c r="K28" s="122"/>
      <c r="L28" s="120"/>
      <c r="M28" s="120"/>
      <c r="N28" s="120"/>
      <c r="O28" s="120"/>
      <c r="P28" s="120">
        <f t="shared" si="5"/>
        <v>0</v>
      </c>
    </row>
    <row r="29" spans="1:16" ht="25.5" x14ac:dyDescent="0.25">
      <c r="A29" s="136">
        <f>A28+1</f>
        <v>6</v>
      </c>
      <c r="B29" s="123" t="s">
        <v>65</v>
      </c>
      <c r="C29" s="124" t="s">
        <v>90</v>
      </c>
      <c r="D29" s="125" t="s">
        <v>81</v>
      </c>
      <c r="E29" s="126">
        <v>2</v>
      </c>
      <c r="F29" s="119"/>
      <c r="G29" s="130"/>
      <c r="H29" s="131"/>
      <c r="I29" s="120"/>
      <c r="J29" s="120"/>
      <c r="K29" s="122"/>
      <c r="L29" s="120"/>
      <c r="M29" s="120"/>
      <c r="N29" s="120"/>
      <c r="O29" s="120"/>
      <c r="P29" s="120">
        <f t="shared" si="5"/>
        <v>0</v>
      </c>
    </row>
    <row r="30" spans="1:16" x14ac:dyDescent="0.25">
      <c r="A30" s="136">
        <f>A29+1</f>
        <v>7</v>
      </c>
      <c r="B30" s="123" t="s">
        <v>65</v>
      </c>
      <c r="C30" s="124" t="s">
        <v>91</v>
      </c>
      <c r="D30" s="125" t="s">
        <v>81</v>
      </c>
      <c r="E30" s="126">
        <v>2</v>
      </c>
      <c r="F30" s="135"/>
      <c r="G30" s="130"/>
      <c r="H30" s="131"/>
      <c r="I30" s="130"/>
      <c r="J30" s="130"/>
      <c r="K30" s="122"/>
      <c r="L30" s="120"/>
      <c r="M30" s="120"/>
      <c r="N30" s="120"/>
      <c r="O30" s="120"/>
      <c r="P30" s="120">
        <f t="shared" si="5"/>
        <v>0</v>
      </c>
    </row>
    <row r="31" spans="1:16" x14ac:dyDescent="0.25">
      <c r="A31" s="136">
        <f>A30+1</f>
        <v>8</v>
      </c>
      <c r="B31" s="123" t="s">
        <v>65</v>
      </c>
      <c r="C31" s="124" t="s">
        <v>92</v>
      </c>
      <c r="D31" s="125" t="s">
        <v>81</v>
      </c>
      <c r="E31" s="126">
        <v>1</v>
      </c>
      <c r="F31" s="137"/>
      <c r="G31" s="138"/>
      <c r="H31" s="131"/>
      <c r="I31" s="128"/>
      <c r="J31" s="128"/>
      <c r="K31" s="122"/>
      <c r="L31" s="120"/>
      <c r="M31" s="120"/>
      <c r="N31" s="120"/>
      <c r="O31" s="120"/>
      <c r="P31" s="120">
        <f t="shared" si="5"/>
        <v>0</v>
      </c>
    </row>
    <row r="32" spans="1:16" ht="25.5" x14ac:dyDescent="0.25">
      <c r="A32" s="136">
        <f>A31+1</f>
        <v>9</v>
      </c>
      <c r="B32" s="123" t="s">
        <v>65</v>
      </c>
      <c r="C32" s="124" t="s">
        <v>93</v>
      </c>
      <c r="D32" s="125" t="s">
        <v>8</v>
      </c>
      <c r="E32" s="126">
        <v>8</v>
      </c>
      <c r="F32" s="137"/>
      <c r="G32" s="138"/>
      <c r="H32" s="131"/>
      <c r="I32" s="128"/>
      <c r="J32" s="128"/>
      <c r="K32" s="122"/>
      <c r="L32" s="120"/>
      <c r="M32" s="120"/>
      <c r="N32" s="120"/>
      <c r="O32" s="120"/>
      <c r="P32" s="120">
        <f t="shared" si="5"/>
        <v>0</v>
      </c>
    </row>
    <row r="33" spans="1:16" ht="39" customHeight="1" x14ac:dyDescent="0.25">
      <c r="A33" s="136">
        <f>A32+1</f>
        <v>10</v>
      </c>
      <c r="B33" s="123" t="s">
        <v>65</v>
      </c>
      <c r="C33" s="124" t="s">
        <v>94</v>
      </c>
      <c r="D33" s="125" t="s">
        <v>8</v>
      </c>
      <c r="E33" s="126">
        <v>21.1</v>
      </c>
      <c r="F33" s="139"/>
      <c r="G33" s="138"/>
      <c r="H33" s="131"/>
      <c r="I33" s="138"/>
      <c r="J33" s="138"/>
      <c r="K33" s="140"/>
      <c r="L33" s="120"/>
      <c r="M33" s="120"/>
      <c r="N33" s="120"/>
      <c r="O33" s="120"/>
      <c r="P33" s="120">
        <f t="shared" si="5"/>
        <v>0</v>
      </c>
    </row>
    <row r="34" spans="1:16" x14ac:dyDescent="0.25">
      <c r="A34" s="115"/>
      <c r="B34" s="115"/>
      <c r="C34" s="129" t="s">
        <v>95</v>
      </c>
      <c r="D34" s="125" t="s">
        <v>8</v>
      </c>
      <c r="E34" s="126">
        <v>21.1</v>
      </c>
      <c r="F34" s="119"/>
      <c r="G34" s="130"/>
      <c r="H34" s="131"/>
      <c r="I34" s="120"/>
      <c r="J34" s="120"/>
      <c r="K34" s="140"/>
      <c r="L34" s="120"/>
      <c r="M34" s="120"/>
      <c r="N34" s="120"/>
      <c r="O34" s="120"/>
      <c r="P34" s="120">
        <f t="shared" si="5"/>
        <v>0</v>
      </c>
    </row>
    <row r="35" spans="1:16" x14ac:dyDescent="0.25">
      <c r="A35" s="115" t="s">
        <v>42</v>
      </c>
      <c r="B35" s="123" t="s">
        <v>42</v>
      </c>
      <c r="C35" s="129" t="s">
        <v>96</v>
      </c>
      <c r="D35" s="125" t="s">
        <v>8</v>
      </c>
      <c r="E35" s="126">
        <f>E33*1.1</f>
        <v>23.210000000000004</v>
      </c>
      <c r="F35" s="119"/>
      <c r="G35" s="130"/>
      <c r="H35" s="131"/>
      <c r="I35" s="120"/>
      <c r="J35" s="120"/>
      <c r="K35" s="140"/>
      <c r="L35" s="120"/>
      <c r="M35" s="120"/>
      <c r="N35" s="120"/>
      <c r="O35" s="120"/>
      <c r="P35" s="120">
        <f t="shared" si="5"/>
        <v>0</v>
      </c>
    </row>
    <row r="36" spans="1:16" x14ac:dyDescent="0.25">
      <c r="A36" s="115" t="s">
        <v>42</v>
      </c>
      <c r="B36" s="123" t="s">
        <v>42</v>
      </c>
      <c r="C36" s="129" t="s">
        <v>97</v>
      </c>
      <c r="D36" s="125" t="s">
        <v>8</v>
      </c>
      <c r="E36" s="126">
        <f>E33*4*1.1</f>
        <v>92.840000000000018</v>
      </c>
      <c r="F36" s="135"/>
      <c r="G36" s="130"/>
      <c r="H36" s="131"/>
      <c r="I36" s="130"/>
      <c r="J36" s="130"/>
      <c r="K36" s="140"/>
      <c r="L36" s="120"/>
      <c r="M36" s="120"/>
      <c r="N36" s="120"/>
      <c r="O36" s="120"/>
      <c r="P36" s="120">
        <f t="shared" si="5"/>
        <v>0</v>
      </c>
    </row>
    <row r="37" spans="1:16" x14ac:dyDescent="0.25">
      <c r="A37" s="136"/>
      <c r="B37" s="123"/>
      <c r="C37" s="129" t="s">
        <v>98</v>
      </c>
      <c r="D37" s="125" t="s">
        <v>81</v>
      </c>
      <c r="E37" s="126">
        <v>930</v>
      </c>
      <c r="F37" s="139"/>
      <c r="G37" s="138"/>
      <c r="H37" s="141"/>
      <c r="I37" s="138"/>
      <c r="J37" s="138"/>
      <c r="K37" s="140"/>
      <c r="L37" s="128"/>
      <c r="M37" s="120"/>
      <c r="N37" s="120"/>
      <c r="O37" s="120"/>
      <c r="P37" s="120">
        <f t="shared" si="5"/>
        <v>0</v>
      </c>
    </row>
    <row r="38" spans="1:16" x14ac:dyDescent="0.25">
      <c r="A38" s="136"/>
      <c r="B38" s="123"/>
      <c r="C38" s="129" t="s">
        <v>99</v>
      </c>
      <c r="D38" s="125" t="s">
        <v>88</v>
      </c>
      <c r="E38" s="126">
        <v>12</v>
      </c>
      <c r="F38" s="139"/>
      <c r="G38" s="138"/>
      <c r="H38" s="141"/>
      <c r="I38" s="138"/>
      <c r="J38" s="138"/>
      <c r="K38" s="140"/>
      <c r="L38" s="128"/>
      <c r="M38" s="120"/>
      <c r="N38" s="120"/>
      <c r="O38" s="120"/>
      <c r="P38" s="120">
        <f t="shared" si="5"/>
        <v>0</v>
      </c>
    </row>
    <row r="39" spans="1:16" x14ac:dyDescent="0.25">
      <c r="A39" s="136" t="s">
        <v>42</v>
      </c>
      <c r="B39" s="123" t="s">
        <v>42</v>
      </c>
      <c r="C39" s="129" t="s">
        <v>100</v>
      </c>
      <c r="D39" s="125" t="s">
        <v>101</v>
      </c>
      <c r="E39" s="126">
        <f>E33*0.8</f>
        <v>16.880000000000003</v>
      </c>
      <c r="F39" s="139"/>
      <c r="G39" s="138"/>
      <c r="H39" s="141"/>
      <c r="I39" s="138"/>
      <c r="J39" s="138"/>
      <c r="K39" s="140"/>
      <c r="L39" s="128"/>
      <c r="M39" s="120"/>
      <c r="N39" s="120"/>
      <c r="O39" s="120"/>
      <c r="P39" s="120">
        <f t="shared" si="5"/>
        <v>0</v>
      </c>
    </row>
    <row r="40" spans="1:16" x14ac:dyDescent="0.25">
      <c r="A40" s="136"/>
      <c r="B40" s="142"/>
      <c r="C40" s="129" t="s">
        <v>102</v>
      </c>
      <c r="D40" s="125" t="s">
        <v>88</v>
      </c>
      <c r="E40" s="126">
        <f>E33*2.2</f>
        <v>46.420000000000009</v>
      </c>
      <c r="F40" s="139"/>
      <c r="G40" s="138"/>
      <c r="H40" s="141"/>
      <c r="I40" s="138"/>
      <c r="J40" s="138"/>
      <c r="K40" s="140"/>
      <c r="L40" s="128"/>
      <c r="M40" s="120"/>
      <c r="N40" s="120"/>
      <c r="O40" s="120"/>
      <c r="P40" s="120">
        <f t="shared" si="5"/>
        <v>0</v>
      </c>
    </row>
    <row r="41" spans="1:16" ht="15" customHeight="1" x14ac:dyDescent="0.25">
      <c r="A41" s="136">
        <f>A33+1</f>
        <v>11</v>
      </c>
      <c r="B41" s="123" t="s">
        <v>42</v>
      </c>
      <c r="C41" s="132" t="s">
        <v>103</v>
      </c>
      <c r="D41" s="125"/>
      <c r="E41" s="126"/>
      <c r="F41" s="139"/>
      <c r="G41" s="138"/>
      <c r="H41" s="141"/>
      <c r="I41" s="138"/>
      <c r="J41" s="138"/>
      <c r="K41" s="140"/>
      <c r="L41" s="128"/>
      <c r="M41" s="120"/>
      <c r="N41" s="120"/>
      <c r="O41" s="120"/>
      <c r="P41" s="120">
        <f t="shared" si="5"/>
        <v>0</v>
      </c>
    </row>
    <row r="42" spans="1:16" ht="25.5" x14ac:dyDescent="0.25">
      <c r="A42" s="143" t="s">
        <v>104</v>
      </c>
      <c r="B42" s="123" t="s">
        <v>65</v>
      </c>
      <c r="C42" s="124" t="s">
        <v>78</v>
      </c>
      <c r="D42" s="125" t="s">
        <v>8</v>
      </c>
      <c r="E42" s="126">
        <v>9.1999999999999993</v>
      </c>
      <c r="F42" s="119"/>
      <c r="G42" s="120"/>
      <c r="H42" s="121"/>
      <c r="I42" s="120"/>
      <c r="J42" s="120"/>
      <c r="K42" s="122"/>
      <c r="L42" s="120"/>
      <c r="M42" s="120"/>
      <c r="N42" s="120"/>
      <c r="O42" s="120"/>
      <c r="P42" s="120">
        <f t="shared" si="5"/>
        <v>0</v>
      </c>
    </row>
    <row r="43" spans="1:16" x14ac:dyDescent="0.25">
      <c r="A43" s="143" t="s">
        <v>42</v>
      </c>
      <c r="B43" s="123" t="s">
        <v>42</v>
      </c>
      <c r="C43" s="129" t="s">
        <v>79</v>
      </c>
      <c r="D43" s="125" t="s">
        <v>8</v>
      </c>
      <c r="E43" s="126">
        <f>E42*1.1</f>
        <v>10.119999999999999</v>
      </c>
      <c r="F43" s="119"/>
      <c r="G43" s="120"/>
      <c r="H43" s="121"/>
      <c r="I43" s="120"/>
      <c r="J43" s="120"/>
      <c r="K43" s="122"/>
      <c r="L43" s="120"/>
      <c r="M43" s="120"/>
      <c r="N43" s="120"/>
      <c r="O43" s="120"/>
      <c r="P43" s="120">
        <f t="shared" si="5"/>
        <v>0</v>
      </c>
    </row>
    <row r="44" spans="1:16" x14ac:dyDescent="0.25">
      <c r="A44" s="136"/>
      <c r="B44" s="142"/>
      <c r="C44" s="129" t="s">
        <v>80</v>
      </c>
      <c r="D44" s="125" t="s">
        <v>81</v>
      </c>
      <c r="E44" s="126">
        <f>E42*10</f>
        <v>92</v>
      </c>
      <c r="F44" s="119"/>
      <c r="G44" s="120"/>
      <c r="H44" s="121"/>
      <c r="I44" s="120"/>
      <c r="J44" s="120"/>
      <c r="K44" s="122"/>
      <c r="L44" s="120"/>
      <c r="M44" s="120"/>
      <c r="N44" s="120"/>
      <c r="O44" s="120"/>
      <c r="P44" s="120">
        <f t="shared" si="5"/>
        <v>0</v>
      </c>
    </row>
    <row r="45" spans="1:16" x14ac:dyDescent="0.25">
      <c r="A45" s="143" t="s">
        <v>105</v>
      </c>
      <c r="B45" s="123" t="s">
        <v>65</v>
      </c>
      <c r="C45" s="124" t="s">
        <v>106</v>
      </c>
      <c r="D45" s="125" t="s">
        <v>8</v>
      </c>
      <c r="E45" s="126">
        <v>9.1999999999999993</v>
      </c>
      <c r="F45" s="139"/>
      <c r="G45" s="138"/>
      <c r="H45" s="121"/>
      <c r="I45" s="138"/>
      <c r="J45" s="138"/>
      <c r="K45" s="122"/>
      <c r="L45" s="120"/>
      <c r="M45" s="120"/>
      <c r="N45" s="120"/>
      <c r="O45" s="120"/>
      <c r="P45" s="120">
        <f t="shared" si="5"/>
        <v>0</v>
      </c>
    </row>
    <row r="46" spans="1:16" x14ac:dyDescent="0.25">
      <c r="A46" s="136"/>
      <c r="B46" s="142"/>
      <c r="C46" s="129" t="s">
        <v>107</v>
      </c>
      <c r="D46" s="125" t="s">
        <v>8</v>
      </c>
      <c r="E46" s="126">
        <f>E45*1.1</f>
        <v>10.119999999999999</v>
      </c>
      <c r="F46" s="139"/>
      <c r="G46" s="138"/>
      <c r="H46" s="141"/>
      <c r="I46" s="138"/>
      <c r="J46" s="138"/>
      <c r="K46" s="122"/>
      <c r="L46" s="120"/>
      <c r="M46" s="120"/>
      <c r="N46" s="120"/>
      <c r="O46" s="120"/>
      <c r="P46" s="120">
        <f t="shared" si="5"/>
        <v>0</v>
      </c>
    </row>
    <row r="47" spans="1:16" x14ac:dyDescent="0.25">
      <c r="A47" s="136"/>
      <c r="B47" s="142"/>
      <c r="C47" s="129" t="s">
        <v>108</v>
      </c>
      <c r="D47" s="125" t="s">
        <v>101</v>
      </c>
      <c r="E47" s="126">
        <f>E45*0.5</f>
        <v>4.5999999999999996</v>
      </c>
      <c r="F47" s="139"/>
      <c r="G47" s="138"/>
      <c r="H47" s="141"/>
      <c r="I47" s="138"/>
      <c r="J47" s="138"/>
      <c r="K47" s="122"/>
      <c r="L47" s="120"/>
      <c r="M47" s="120"/>
      <c r="N47" s="120"/>
      <c r="O47" s="120"/>
      <c r="P47" s="120">
        <f t="shared" si="5"/>
        <v>0</v>
      </c>
    </row>
    <row r="48" spans="1:16" x14ac:dyDescent="0.25">
      <c r="A48" s="136"/>
      <c r="B48" s="142"/>
      <c r="C48" s="129" t="s">
        <v>109</v>
      </c>
      <c r="D48" s="125" t="s">
        <v>68</v>
      </c>
      <c r="E48" s="126">
        <v>1</v>
      </c>
      <c r="F48" s="139"/>
      <c r="G48" s="138"/>
      <c r="H48" s="141"/>
      <c r="I48" s="138"/>
      <c r="J48" s="138"/>
      <c r="K48" s="122"/>
      <c r="L48" s="120"/>
      <c r="M48" s="120"/>
      <c r="N48" s="120"/>
      <c r="O48" s="120"/>
      <c r="P48" s="120">
        <f t="shared" si="5"/>
        <v>0</v>
      </c>
    </row>
    <row r="49" spans="1:16" x14ac:dyDescent="0.25">
      <c r="A49" s="144" t="s">
        <v>110</v>
      </c>
      <c r="B49" s="123" t="s">
        <v>65</v>
      </c>
      <c r="C49" s="124" t="s">
        <v>111</v>
      </c>
      <c r="D49" s="125" t="s">
        <v>88</v>
      </c>
      <c r="E49" s="126">
        <v>16</v>
      </c>
      <c r="F49" s="119"/>
      <c r="G49" s="130"/>
      <c r="H49" s="131"/>
      <c r="I49" s="138"/>
      <c r="J49" s="138"/>
      <c r="K49" s="122"/>
      <c r="L49" s="120"/>
      <c r="M49" s="120"/>
      <c r="N49" s="120"/>
      <c r="O49" s="120"/>
      <c r="P49" s="120">
        <f t="shared" si="5"/>
        <v>0</v>
      </c>
    </row>
    <row r="50" spans="1:16" ht="25.5" x14ac:dyDescent="0.25">
      <c r="A50" s="136"/>
      <c r="B50" s="142"/>
      <c r="C50" s="116" t="s">
        <v>112</v>
      </c>
      <c r="D50" s="125"/>
      <c r="E50" s="126"/>
      <c r="F50" s="139"/>
      <c r="G50" s="138"/>
      <c r="H50" s="131"/>
      <c r="I50" s="138"/>
      <c r="J50" s="138"/>
      <c r="K50" s="122"/>
      <c r="L50" s="120"/>
      <c r="M50" s="120"/>
      <c r="N50" s="120"/>
      <c r="O50" s="120"/>
      <c r="P50" s="120">
        <f t="shared" si="5"/>
        <v>0</v>
      </c>
    </row>
    <row r="51" spans="1:16" x14ac:dyDescent="0.25">
      <c r="A51" s="136">
        <f>A41+1</f>
        <v>12</v>
      </c>
      <c r="B51" s="123" t="s">
        <v>65</v>
      </c>
      <c r="C51" s="124" t="s">
        <v>113</v>
      </c>
      <c r="D51" s="125" t="s">
        <v>81</v>
      </c>
      <c r="E51" s="126">
        <v>1</v>
      </c>
      <c r="F51" s="139"/>
      <c r="G51" s="138"/>
      <c r="H51" s="131"/>
      <c r="I51" s="138"/>
      <c r="J51" s="138"/>
      <c r="K51" s="122"/>
      <c r="L51" s="120"/>
      <c r="M51" s="120"/>
      <c r="N51" s="120"/>
      <c r="O51" s="120"/>
      <c r="P51" s="120">
        <f t="shared" si="5"/>
        <v>0</v>
      </c>
    </row>
    <row r="52" spans="1:16" ht="39.75" customHeight="1" x14ac:dyDescent="0.25">
      <c r="A52" s="136">
        <f>A51+1</f>
        <v>13</v>
      </c>
      <c r="B52" s="123" t="s">
        <v>65</v>
      </c>
      <c r="C52" s="124" t="s">
        <v>114</v>
      </c>
      <c r="D52" s="125" t="s">
        <v>8</v>
      </c>
      <c r="E52" s="126">
        <v>23.5</v>
      </c>
      <c r="F52" s="139"/>
      <c r="G52" s="138"/>
      <c r="H52" s="131"/>
      <c r="I52" s="138"/>
      <c r="J52" s="138"/>
      <c r="K52" s="122"/>
      <c r="L52" s="120"/>
      <c r="M52" s="120"/>
      <c r="N52" s="120"/>
      <c r="O52" s="120"/>
      <c r="P52" s="120">
        <f t="shared" si="5"/>
        <v>0</v>
      </c>
    </row>
    <row r="53" spans="1:16" ht="13.5" customHeight="1" x14ac:dyDescent="0.25">
      <c r="A53" s="136"/>
      <c r="B53" s="142"/>
      <c r="C53" s="129" t="s">
        <v>115</v>
      </c>
      <c r="D53" s="125" t="s">
        <v>8</v>
      </c>
      <c r="E53" s="126">
        <f>E52</f>
        <v>23.5</v>
      </c>
      <c r="F53" s="137"/>
      <c r="G53" s="138"/>
      <c r="H53" s="131"/>
      <c r="I53" s="128"/>
      <c r="J53" s="128"/>
      <c r="K53" s="122"/>
      <c r="L53" s="120"/>
      <c r="M53" s="120"/>
      <c r="N53" s="120"/>
      <c r="O53" s="120"/>
      <c r="P53" s="120">
        <f t="shared" si="5"/>
        <v>0</v>
      </c>
    </row>
    <row r="54" spans="1:16" x14ac:dyDescent="0.25">
      <c r="A54" s="136"/>
      <c r="B54" s="142"/>
      <c r="C54" s="129" t="s">
        <v>116</v>
      </c>
      <c r="D54" s="125" t="s">
        <v>8</v>
      </c>
      <c r="E54" s="126">
        <f>E52*1.1*2</f>
        <v>51.7</v>
      </c>
      <c r="F54" s="137"/>
      <c r="G54" s="138"/>
      <c r="H54" s="131"/>
      <c r="I54" s="128"/>
      <c r="J54" s="128"/>
      <c r="K54" s="122"/>
      <c r="L54" s="120"/>
      <c r="M54" s="120"/>
      <c r="N54" s="120"/>
      <c r="O54" s="120"/>
      <c r="P54" s="120">
        <f t="shared" si="5"/>
        <v>0</v>
      </c>
    </row>
    <row r="55" spans="1:16" x14ac:dyDescent="0.25">
      <c r="A55" s="136"/>
      <c r="B55" s="142"/>
      <c r="C55" s="129" t="s">
        <v>97</v>
      </c>
      <c r="D55" s="125" t="s">
        <v>8</v>
      </c>
      <c r="E55" s="126">
        <f>E52*4*1.1</f>
        <v>103.4</v>
      </c>
      <c r="F55" s="139"/>
      <c r="G55" s="138"/>
      <c r="H55" s="131"/>
      <c r="I55" s="138"/>
      <c r="J55" s="138"/>
      <c r="K55" s="122"/>
      <c r="L55" s="120"/>
      <c r="M55" s="120"/>
      <c r="N55" s="120"/>
      <c r="O55" s="120"/>
      <c r="P55" s="120">
        <f t="shared" si="5"/>
        <v>0</v>
      </c>
    </row>
    <row r="56" spans="1:16" x14ac:dyDescent="0.25">
      <c r="A56" s="136"/>
      <c r="B56" s="142"/>
      <c r="C56" s="129" t="s">
        <v>98</v>
      </c>
      <c r="D56" s="125" t="s">
        <v>81</v>
      </c>
      <c r="E56" s="126">
        <f>E52*44</f>
        <v>1034</v>
      </c>
      <c r="F56" s="139"/>
      <c r="G56" s="138"/>
      <c r="H56" s="141"/>
      <c r="I56" s="138"/>
      <c r="J56" s="138"/>
      <c r="K56" s="122"/>
      <c r="L56" s="120"/>
      <c r="M56" s="120"/>
      <c r="N56" s="120"/>
      <c r="O56" s="120"/>
      <c r="P56" s="120">
        <f t="shared" si="5"/>
        <v>0</v>
      </c>
    </row>
    <row r="57" spans="1:16" x14ac:dyDescent="0.25">
      <c r="A57" s="136"/>
      <c r="B57" s="142"/>
      <c r="C57" s="129" t="s">
        <v>99</v>
      </c>
      <c r="D57" s="125" t="s">
        <v>88</v>
      </c>
      <c r="E57" s="126">
        <v>72</v>
      </c>
      <c r="F57" s="139"/>
      <c r="G57" s="138"/>
      <c r="H57" s="141"/>
      <c r="I57" s="138"/>
      <c r="J57" s="138"/>
      <c r="K57" s="122"/>
      <c r="L57" s="120"/>
      <c r="M57" s="120"/>
      <c r="N57" s="120"/>
      <c r="O57" s="120"/>
      <c r="P57" s="120">
        <f t="shared" si="5"/>
        <v>0</v>
      </c>
    </row>
    <row r="58" spans="1:16" x14ac:dyDescent="0.25">
      <c r="A58" s="136"/>
      <c r="B58" s="142"/>
      <c r="C58" s="129" t="s">
        <v>100</v>
      </c>
      <c r="D58" s="125" t="s">
        <v>101</v>
      </c>
      <c r="E58" s="126">
        <f>E52*0.8</f>
        <v>18.8</v>
      </c>
      <c r="F58" s="139"/>
      <c r="G58" s="138"/>
      <c r="H58" s="141"/>
      <c r="I58" s="138"/>
      <c r="J58" s="138"/>
      <c r="K58" s="122"/>
      <c r="L58" s="120"/>
      <c r="M58" s="120"/>
      <c r="N58" s="120"/>
      <c r="O58" s="120"/>
      <c r="P58" s="120">
        <f t="shared" si="5"/>
        <v>0</v>
      </c>
    </row>
    <row r="59" spans="1:16" x14ac:dyDescent="0.25">
      <c r="A59" s="136"/>
      <c r="B59" s="142"/>
      <c r="C59" s="129" t="s">
        <v>102</v>
      </c>
      <c r="D59" s="125" t="s">
        <v>88</v>
      </c>
      <c r="E59" s="126">
        <f>E52*2.2</f>
        <v>51.7</v>
      </c>
      <c r="F59" s="139"/>
      <c r="G59" s="138"/>
      <c r="H59" s="141"/>
      <c r="I59" s="138"/>
      <c r="J59" s="138"/>
      <c r="K59" s="122"/>
      <c r="L59" s="120"/>
      <c r="M59" s="120"/>
      <c r="N59" s="120"/>
      <c r="O59" s="120"/>
      <c r="P59" s="120">
        <f t="shared" si="5"/>
        <v>0</v>
      </c>
    </row>
    <row r="60" spans="1:16" ht="25.5" x14ac:dyDescent="0.25">
      <c r="A60" s="136">
        <f>A52+1</f>
        <v>14</v>
      </c>
      <c r="B60" s="123" t="s">
        <v>65</v>
      </c>
      <c r="C60" s="124" t="s">
        <v>117</v>
      </c>
      <c r="D60" s="125" t="s">
        <v>81</v>
      </c>
      <c r="E60" s="126">
        <v>1</v>
      </c>
      <c r="F60" s="139"/>
      <c r="G60" s="138"/>
      <c r="H60" s="131"/>
      <c r="I60" s="138"/>
      <c r="J60" s="138"/>
      <c r="K60" s="122"/>
      <c r="L60" s="120"/>
      <c r="M60" s="120"/>
      <c r="N60" s="120"/>
      <c r="O60" s="120"/>
      <c r="P60" s="120">
        <f t="shared" si="5"/>
        <v>0</v>
      </c>
    </row>
    <row r="61" spans="1:16" x14ac:dyDescent="0.25">
      <c r="A61" s="136">
        <f>A60+1</f>
        <v>15</v>
      </c>
      <c r="B61" s="123" t="s">
        <v>42</v>
      </c>
      <c r="C61" s="132" t="s">
        <v>118</v>
      </c>
      <c r="D61" s="125"/>
      <c r="E61" s="126"/>
      <c r="F61" s="139"/>
      <c r="G61" s="138"/>
      <c r="H61" s="131"/>
      <c r="I61" s="138"/>
      <c r="J61" s="138"/>
      <c r="K61" s="122"/>
      <c r="L61" s="120"/>
      <c r="M61" s="120"/>
      <c r="N61" s="120"/>
      <c r="O61" s="120"/>
      <c r="P61" s="120">
        <f t="shared" si="5"/>
        <v>0</v>
      </c>
    </row>
    <row r="62" spans="1:16" ht="25.5" x14ac:dyDescent="0.25">
      <c r="A62" s="144" t="s">
        <v>119</v>
      </c>
      <c r="B62" s="123" t="s">
        <v>65</v>
      </c>
      <c r="C62" s="124" t="s">
        <v>120</v>
      </c>
      <c r="D62" s="125" t="s">
        <v>8</v>
      </c>
      <c r="E62" s="126">
        <v>18.100000000000001</v>
      </c>
      <c r="F62" s="139"/>
      <c r="G62" s="138"/>
      <c r="H62" s="131"/>
      <c r="I62" s="138"/>
      <c r="J62" s="138"/>
      <c r="K62" s="122"/>
      <c r="L62" s="120"/>
      <c r="M62" s="120"/>
      <c r="N62" s="120"/>
      <c r="O62" s="120"/>
      <c r="P62" s="120">
        <f t="shared" si="5"/>
        <v>0</v>
      </c>
    </row>
    <row r="63" spans="1:16" ht="25.5" x14ac:dyDescent="0.25">
      <c r="A63" s="144" t="s">
        <v>121</v>
      </c>
      <c r="B63" s="123" t="s">
        <v>65</v>
      </c>
      <c r="C63" s="124" t="s">
        <v>122</v>
      </c>
      <c r="D63" s="125" t="s">
        <v>8</v>
      </c>
      <c r="E63" s="126">
        <v>18.100000000000001</v>
      </c>
      <c r="F63" s="139"/>
      <c r="G63" s="138"/>
      <c r="H63" s="131"/>
      <c r="I63" s="138"/>
      <c r="J63" s="138"/>
      <c r="K63" s="122"/>
      <c r="L63" s="120"/>
      <c r="M63" s="120"/>
      <c r="N63" s="120"/>
      <c r="O63" s="120"/>
      <c r="P63" s="120">
        <f t="shared" si="5"/>
        <v>0</v>
      </c>
    </row>
    <row r="64" spans="1:16" x14ac:dyDescent="0.25">
      <c r="A64" s="115"/>
      <c r="B64" s="123"/>
      <c r="C64" s="129" t="s">
        <v>123</v>
      </c>
      <c r="D64" s="125" t="s">
        <v>8</v>
      </c>
      <c r="E64" s="126">
        <f>E63*1.1</f>
        <v>19.910000000000004</v>
      </c>
      <c r="F64" s="135"/>
      <c r="G64" s="130"/>
      <c r="H64" s="131"/>
      <c r="I64" s="130"/>
      <c r="J64" s="130"/>
      <c r="K64" s="122"/>
      <c r="L64" s="120"/>
      <c r="M64" s="120"/>
      <c r="N64" s="120"/>
      <c r="O64" s="120"/>
      <c r="P64" s="120">
        <f t="shared" si="5"/>
        <v>0</v>
      </c>
    </row>
    <row r="65" spans="1:16" x14ac:dyDescent="0.25">
      <c r="A65" s="115"/>
      <c r="B65" s="123"/>
      <c r="C65" s="129" t="s">
        <v>80</v>
      </c>
      <c r="D65" s="125" t="s">
        <v>81</v>
      </c>
      <c r="E65" s="126">
        <f>E63*10</f>
        <v>181</v>
      </c>
      <c r="F65" s="135"/>
      <c r="G65" s="130"/>
      <c r="H65" s="131"/>
      <c r="I65" s="130"/>
      <c r="J65" s="130"/>
      <c r="K65" s="122"/>
      <c r="L65" s="120"/>
      <c r="M65" s="120"/>
      <c r="N65" s="120"/>
      <c r="O65" s="120"/>
      <c r="P65" s="120">
        <f t="shared" si="5"/>
        <v>0</v>
      </c>
    </row>
    <row r="66" spans="1:16" ht="25.5" x14ac:dyDescent="0.25">
      <c r="A66" s="133" t="s">
        <v>124</v>
      </c>
      <c r="B66" s="123" t="s">
        <v>65</v>
      </c>
      <c r="C66" s="124" t="s">
        <v>125</v>
      </c>
      <c r="D66" s="125" t="s">
        <v>8</v>
      </c>
      <c r="E66" s="126">
        <v>18.100000000000001</v>
      </c>
      <c r="F66" s="135"/>
      <c r="G66" s="130"/>
      <c r="H66" s="131"/>
      <c r="I66" s="130"/>
      <c r="J66" s="130"/>
      <c r="K66" s="122"/>
      <c r="L66" s="120"/>
      <c r="M66" s="120"/>
      <c r="N66" s="120"/>
      <c r="O66" s="120"/>
      <c r="P66" s="120">
        <f t="shared" si="5"/>
        <v>0</v>
      </c>
    </row>
    <row r="67" spans="1:16" ht="25.5" x14ac:dyDescent="0.25">
      <c r="A67" s="133" t="s">
        <v>126</v>
      </c>
      <c r="B67" s="123" t="s">
        <v>65</v>
      </c>
      <c r="C67" s="124" t="s">
        <v>127</v>
      </c>
      <c r="D67" s="125" t="s">
        <v>8</v>
      </c>
      <c r="E67" s="126">
        <v>23.5</v>
      </c>
      <c r="F67" s="135"/>
      <c r="G67" s="130"/>
      <c r="H67" s="131"/>
      <c r="I67" s="130"/>
      <c r="J67" s="130"/>
      <c r="K67" s="122"/>
      <c r="L67" s="120"/>
      <c r="M67" s="120"/>
      <c r="N67" s="120"/>
      <c r="O67" s="120"/>
      <c r="P67" s="120">
        <f t="shared" si="5"/>
        <v>0</v>
      </c>
    </row>
    <row r="68" spans="1:16" x14ac:dyDescent="0.25">
      <c r="A68" s="115"/>
      <c r="B68" s="123"/>
      <c r="C68" s="129" t="s">
        <v>123</v>
      </c>
      <c r="D68" s="125" t="s">
        <v>8</v>
      </c>
      <c r="E68" s="126">
        <f>E67*1.1</f>
        <v>25.85</v>
      </c>
      <c r="F68" s="135"/>
      <c r="G68" s="130"/>
      <c r="H68" s="131"/>
      <c r="I68" s="130"/>
      <c r="J68" s="130"/>
      <c r="K68" s="122"/>
      <c r="L68" s="120"/>
      <c r="M68" s="120"/>
      <c r="N68" s="120"/>
      <c r="O68" s="120"/>
      <c r="P68" s="120">
        <f t="shared" si="5"/>
        <v>0</v>
      </c>
    </row>
    <row r="69" spans="1:16" x14ac:dyDescent="0.25">
      <c r="A69" s="115"/>
      <c r="B69" s="123"/>
      <c r="C69" s="129" t="s">
        <v>80</v>
      </c>
      <c r="D69" s="125" t="s">
        <v>81</v>
      </c>
      <c r="E69" s="126">
        <f>E67*10</f>
        <v>235</v>
      </c>
      <c r="F69" s="135"/>
      <c r="G69" s="130"/>
      <c r="H69" s="131"/>
      <c r="I69" s="130"/>
      <c r="J69" s="130"/>
      <c r="K69" s="122"/>
      <c r="L69" s="120"/>
      <c r="M69" s="120"/>
      <c r="N69" s="120"/>
      <c r="O69" s="120"/>
      <c r="P69" s="120">
        <f t="shared" si="5"/>
        <v>0</v>
      </c>
    </row>
    <row r="70" spans="1:16" ht="38.25" x14ac:dyDescent="0.25">
      <c r="A70" s="133" t="s">
        <v>128</v>
      </c>
      <c r="B70" s="123" t="s">
        <v>65</v>
      </c>
      <c r="C70" s="124" t="s">
        <v>129</v>
      </c>
      <c r="D70" s="125" t="s">
        <v>8</v>
      </c>
      <c r="E70" s="126">
        <v>23.5</v>
      </c>
      <c r="F70" s="135"/>
      <c r="G70" s="130"/>
      <c r="H70" s="131"/>
      <c r="I70" s="130"/>
      <c r="J70" s="130"/>
      <c r="K70" s="122"/>
      <c r="L70" s="120"/>
      <c r="M70" s="120"/>
      <c r="N70" s="120"/>
      <c r="O70" s="120"/>
      <c r="P70" s="120">
        <f t="shared" si="5"/>
        <v>0</v>
      </c>
    </row>
    <row r="71" spans="1:16" x14ac:dyDescent="0.25">
      <c r="A71" s="136"/>
      <c r="B71" s="142"/>
      <c r="C71" s="129" t="s">
        <v>95</v>
      </c>
      <c r="D71" s="125" t="s">
        <v>8</v>
      </c>
      <c r="E71" s="126">
        <f>E70</f>
        <v>23.5</v>
      </c>
      <c r="F71" s="137"/>
      <c r="G71" s="138"/>
      <c r="H71" s="131"/>
      <c r="I71" s="128"/>
      <c r="J71" s="128"/>
      <c r="K71" s="122"/>
      <c r="L71" s="120"/>
      <c r="M71" s="120"/>
      <c r="N71" s="120"/>
      <c r="O71" s="120"/>
      <c r="P71" s="120">
        <f t="shared" si="5"/>
        <v>0</v>
      </c>
    </row>
    <row r="72" spans="1:16" x14ac:dyDescent="0.25">
      <c r="A72" s="136"/>
      <c r="B72" s="142"/>
      <c r="C72" s="129" t="s">
        <v>96</v>
      </c>
      <c r="D72" s="125" t="s">
        <v>8</v>
      </c>
      <c r="E72" s="126">
        <f>E70*1.1</f>
        <v>25.85</v>
      </c>
      <c r="F72" s="137"/>
      <c r="G72" s="138"/>
      <c r="H72" s="131"/>
      <c r="I72" s="128"/>
      <c r="J72" s="128"/>
      <c r="K72" s="122"/>
      <c r="L72" s="120"/>
      <c r="M72" s="120"/>
      <c r="N72" s="120"/>
      <c r="O72" s="120"/>
      <c r="P72" s="120">
        <f t="shared" si="5"/>
        <v>0</v>
      </c>
    </row>
    <row r="73" spans="1:16" x14ac:dyDescent="0.25">
      <c r="A73" s="136"/>
      <c r="B73" s="142"/>
      <c r="C73" s="129" t="s">
        <v>130</v>
      </c>
      <c r="D73" s="125" t="s">
        <v>8</v>
      </c>
      <c r="E73" s="126">
        <f>E70*2*1.1</f>
        <v>51.7</v>
      </c>
      <c r="F73" s="139"/>
      <c r="G73" s="138"/>
      <c r="H73" s="131"/>
      <c r="I73" s="138"/>
      <c r="J73" s="138"/>
      <c r="K73" s="122"/>
      <c r="L73" s="120"/>
      <c r="M73" s="120"/>
      <c r="N73" s="120"/>
      <c r="O73" s="120"/>
      <c r="P73" s="120">
        <f t="shared" si="5"/>
        <v>0</v>
      </c>
    </row>
    <row r="74" spans="1:16" x14ac:dyDescent="0.25">
      <c r="A74" s="136"/>
      <c r="B74" s="142"/>
      <c r="C74" s="129" t="s">
        <v>98</v>
      </c>
      <c r="D74" s="125" t="s">
        <v>81</v>
      </c>
      <c r="E74" s="126">
        <f>E70*28</f>
        <v>658</v>
      </c>
      <c r="F74" s="139"/>
      <c r="G74" s="138"/>
      <c r="H74" s="141"/>
      <c r="I74" s="138"/>
      <c r="J74" s="138"/>
      <c r="K74" s="122"/>
      <c r="L74" s="120"/>
      <c r="M74" s="120"/>
      <c r="N74" s="120"/>
      <c r="O74" s="120"/>
      <c r="P74" s="120">
        <f t="shared" si="5"/>
        <v>0</v>
      </c>
    </row>
    <row r="75" spans="1:16" x14ac:dyDescent="0.25">
      <c r="A75" s="136"/>
      <c r="B75" s="142"/>
      <c r="C75" s="129" t="s">
        <v>99</v>
      </c>
      <c r="D75" s="125" t="s">
        <v>88</v>
      </c>
      <c r="E75" s="126">
        <v>65</v>
      </c>
      <c r="F75" s="139"/>
      <c r="G75" s="138"/>
      <c r="H75" s="141"/>
      <c r="I75" s="138"/>
      <c r="J75" s="138"/>
      <c r="K75" s="122"/>
      <c r="L75" s="120"/>
      <c r="M75" s="120"/>
      <c r="N75" s="120"/>
      <c r="O75" s="120"/>
      <c r="P75" s="120">
        <f t="shared" si="5"/>
        <v>0</v>
      </c>
    </row>
    <row r="76" spans="1:16" x14ac:dyDescent="0.25">
      <c r="A76" s="136"/>
      <c r="B76" s="142"/>
      <c r="C76" s="129" t="s">
        <v>100</v>
      </c>
      <c r="D76" s="125" t="s">
        <v>101</v>
      </c>
      <c r="E76" s="126">
        <f>E70*0.4</f>
        <v>9.4</v>
      </c>
      <c r="F76" s="139"/>
      <c r="G76" s="138"/>
      <c r="H76" s="141"/>
      <c r="I76" s="138"/>
      <c r="J76" s="138"/>
      <c r="K76" s="122"/>
      <c r="L76" s="120"/>
      <c r="M76" s="120"/>
      <c r="N76" s="120"/>
      <c r="O76" s="120"/>
      <c r="P76" s="120">
        <f t="shared" si="5"/>
        <v>0</v>
      </c>
    </row>
    <row r="77" spans="1:16" x14ac:dyDescent="0.25">
      <c r="A77" s="136"/>
      <c r="B77" s="142"/>
      <c r="C77" s="129" t="s">
        <v>102</v>
      </c>
      <c r="D77" s="125" t="s">
        <v>88</v>
      </c>
      <c r="E77" s="126">
        <f>E70*1.1</f>
        <v>25.85</v>
      </c>
      <c r="F77" s="139"/>
      <c r="G77" s="138"/>
      <c r="H77" s="141"/>
      <c r="I77" s="138"/>
      <c r="J77" s="138"/>
      <c r="K77" s="122"/>
      <c r="L77" s="120"/>
      <c r="M77" s="120"/>
      <c r="N77" s="120"/>
      <c r="O77" s="120"/>
      <c r="P77" s="120">
        <f t="shared" si="5"/>
        <v>0</v>
      </c>
    </row>
    <row r="78" spans="1:16" ht="39.75" customHeight="1" x14ac:dyDescent="0.25">
      <c r="A78" s="136">
        <f>A61+1</f>
        <v>16</v>
      </c>
      <c r="B78" s="123" t="s">
        <v>65</v>
      </c>
      <c r="C78" s="124" t="s">
        <v>131</v>
      </c>
      <c r="D78" s="125" t="s">
        <v>8</v>
      </c>
      <c r="E78" s="126">
        <v>16.600000000000001</v>
      </c>
      <c r="F78" s="139"/>
      <c r="G78" s="138"/>
      <c r="H78" s="131"/>
      <c r="I78" s="138"/>
      <c r="J78" s="138"/>
      <c r="K78" s="122"/>
      <c r="L78" s="120"/>
      <c r="M78" s="120"/>
      <c r="N78" s="120"/>
      <c r="O78" s="120"/>
      <c r="P78" s="120">
        <f t="shared" si="5"/>
        <v>0</v>
      </c>
    </row>
    <row r="79" spans="1:16" x14ac:dyDescent="0.25">
      <c r="A79" s="136"/>
      <c r="B79" s="142"/>
      <c r="C79" s="129" t="s">
        <v>132</v>
      </c>
      <c r="D79" s="125" t="s">
        <v>8</v>
      </c>
      <c r="E79" s="126">
        <f>E78</f>
        <v>16.600000000000001</v>
      </c>
      <c r="F79" s="137"/>
      <c r="G79" s="138"/>
      <c r="H79" s="131"/>
      <c r="I79" s="128"/>
      <c r="J79" s="128"/>
      <c r="K79" s="122"/>
      <c r="L79" s="120"/>
      <c r="M79" s="120"/>
      <c r="N79" s="120"/>
      <c r="O79" s="120"/>
      <c r="P79" s="120">
        <f t="shared" si="5"/>
        <v>0</v>
      </c>
    </row>
    <row r="80" spans="1:16" x14ac:dyDescent="0.25">
      <c r="A80" s="136"/>
      <c r="B80" s="142"/>
      <c r="C80" s="129" t="s">
        <v>133</v>
      </c>
      <c r="D80" s="125" t="s">
        <v>8</v>
      </c>
      <c r="E80" s="126">
        <f>E78*1.1</f>
        <v>18.260000000000002</v>
      </c>
      <c r="F80" s="137"/>
      <c r="G80" s="138"/>
      <c r="H80" s="131"/>
      <c r="I80" s="128"/>
      <c r="J80" s="128"/>
      <c r="K80" s="122"/>
      <c r="L80" s="120"/>
      <c r="M80" s="120"/>
      <c r="N80" s="120"/>
      <c r="O80" s="120"/>
      <c r="P80" s="120">
        <f t="shared" si="5"/>
        <v>0</v>
      </c>
    </row>
    <row r="81" spans="1:16" x14ac:dyDescent="0.25">
      <c r="A81" s="136"/>
      <c r="B81" s="142"/>
      <c r="C81" s="129" t="s">
        <v>130</v>
      </c>
      <c r="D81" s="125" t="s">
        <v>8</v>
      </c>
      <c r="E81" s="126">
        <f>E78*2*1.1</f>
        <v>36.520000000000003</v>
      </c>
      <c r="F81" s="139"/>
      <c r="G81" s="138"/>
      <c r="H81" s="131"/>
      <c r="I81" s="138"/>
      <c r="J81" s="138"/>
      <c r="K81" s="122"/>
      <c r="L81" s="120"/>
      <c r="M81" s="120"/>
      <c r="N81" s="120"/>
      <c r="O81" s="120"/>
      <c r="P81" s="120">
        <f t="shared" si="5"/>
        <v>0</v>
      </c>
    </row>
    <row r="82" spans="1:16" x14ac:dyDescent="0.25">
      <c r="A82" s="136"/>
      <c r="B82" s="142"/>
      <c r="C82" s="129" t="s">
        <v>98</v>
      </c>
      <c r="D82" s="125" t="s">
        <v>81</v>
      </c>
      <c r="E82" s="126">
        <v>465</v>
      </c>
      <c r="F82" s="139"/>
      <c r="G82" s="138"/>
      <c r="H82" s="141"/>
      <c r="I82" s="138"/>
      <c r="J82" s="138"/>
      <c r="K82" s="122"/>
      <c r="L82" s="120"/>
      <c r="M82" s="120"/>
      <c r="N82" s="120"/>
      <c r="O82" s="120"/>
      <c r="P82" s="120">
        <f t="shared" si="5"/>
        <v>0</v>
      </c>
    </row>
    <row r="83" spans="1:16" x14ac:dyDescent="0.25">
      <c r="A83" s="136"/>
      <c r="B83" s="142"/>
      <c r="C83" s="129" t="s">
        <v>99</v>
      </c>
      <c r="D83" s="125" t="s">
        <v>88</v>
      </c>
      <c r="E83" s="126">
        <v>10</v>
      </c>
      <c r="F83" s="139"/>
      <c r="G83" s="138"/>
      <c r="H83" s="141"/>
      <c r="I83" s="138"/>
      <c r="J83" s="138"/>
      <c r="K83" s="122"/>
      <c r="L83" s="120"/>
      <c r="M83" s="120"/>
      <c r="N83" s="120"/>
      <c r="O83" s="120"/>
      <c r="P83" s="120">
        <f t="shared" si="5"/>
        <v>0</v>
      </c>
    </row>
    <row r="84" spans="1:16" x14ac:dyDescent="0.25">
      <c r="A84" s="136"/>
      <c r="B84" s="142"/>
      <c r="C84" s="129" t="s">
        <v>100</v>
      </c>
      <c r="D84" s="125" t="s">
        <v>101</v>
      </c>
      <c r="E84" s="126">
        <f>E78*0.4</f>
        <v>6.6400000000000006</v>
      </c>
      <c r="F84" s="139"/>
      <c r="G84" s="138"/>
      <c r="H84" s="141"/>
      <c r="I84" s="138"/>
      <c r="J84" s="138"/>
      <c r="K84" s="122"/>
      <c r="L84" s="120"/>
      <c r="M84" s="120"/>
      <c r="N84" s="120"/>
      <c r="O84" s="120"/>
      <c r="P84" s="120">
        <f t="shared" si="5"/>
        <v>0</v>
      </c>
    </row>
    <row r="85" spans="1:16" x14ac:dyDescent="0.25">
      <c r="A85" s="136"/>
      <c r="B85" s="142"/>
      <c r="C85" s="129" t="s">
        <v>102</v>
      </c>
      <c r="D85" s="125" t="s">
        <v>88</v>
      </c>
      <c r="E85" s="126">
        <f>E78*1.1</f>
        <v>18.260000000000002</v>
      </c>
      <c r="F85" s="139"/>
      <c r="G85" s="138"/>
      <c r="H85" s="141"/>
      <c r="I85" s="138"/>
      <c r="J85" s="138"/>
      <c r="K85" s="122"/>
      <c r="L85" s="120"/>
      <c r="M85" s="120"/>
      <c r="N85" s="120"/>
      <c r="O85" s="120"/>
      <c r="P85" s="120">
        <f t="shared" si="5"/>
        <v>0</v>
      </c>
    </row>
    <row r="86" spans="1:16" ht="40.5" customHeight="1" x14ac:dyDescent="0.25">
      <c r="A86" s="136">
        <f>A78+1</f>
        <v>17</v>
      </c>
      <c r="B86" s="123" t="s">
        <v>65</v>
      </c>
      <c r="C86" s="124" t="s">
        <v>134</v>
      </c>
      <c r="D86" s="125" t="s">
        <v>8</v>
      </c>
      <c r="E86" s="126">
        <v>2.2000000000000002</v>
      </c>
      <c r="F86" s="139"/>
      <c r="G86" s="138"/>
      <c r="H86" s="141"/>
      <c r="I86" s="138"/>
      <c r="J86" s="138"/>
      <c r="K86" s="122"/>
      <c r="L86" s="120"/>
      <c r="M86" s="120"/>
      <c r="N86" s="120"/>
      <c r="O86" s="120"/>
      <c r="P86" s="120">
        <f t="shared" si="5"/>
        <v>0</v>
      </c>
    </row>
    <row r="87" spans="1:16" x14ac:dyDescent="0.25">
      <c r="A87" s="136">
        <f>A86+1</f>
        <v>18</v>
      </c>
      <c r="B87" s="142"/>
      <c r="C87" s="132" t="s">
        <v>135</v>
      </c>
      <c r="D87" s="125"/>
      <c r="E87" s="126"/>
      <c r="F87" s="139"/>
      <c r="G87" s="138"/>
      <c r="H87" s="141"/>
      <c r="I87" s="138"/>
      <c r="J87" s="138"/>
      <c r="K87" s="122"/>
      <c r="L87" s="120"/>
      <c r="M87" s="120"/>
      <c r="N87" s="120"/>
      <c r="O87" s="120"/>
      <c r="P87" s="120">
        <f t="shared" si="5"/>
        <v>0</v>
      </c>
    </row>
    <row r="88" spans="1:16" ht="25.5" customHeight="1" x14ac:dyDescent="0.25">
      <c r="A88" s="143" t="s">
        <v>136</v>
      </c>
      <c r="B88" s="123" t="s">
        <v>65</v>
      </c>
      <c r="C88" s="124" t="s">
        <v>137</v>
      </c>
      <c r="D88" s="125" t="s">
        <v>88</v>
      </c>
      <c r="E88" s="126">
        <v>21</v>
      </c>
      <c r="F88" s="139"/>
      <c r="G88" s="138"/>
      <c r="H88" s="141"/>
      <c r="I88" s="138"/>
      <c r="J88" s="138"/>
      <c r="K88" s="122"/>
      <c r="L88" s="120"/>
      <c r="M88" s="120"/>
      <c r="N88" s="120"/>
      <c r="O88" s="120"/>
      <c r="P88" s="120">
        <f t="shared" si="5"/>
        <v>0</v>
      </c>
    </row>
    <row r="89" spans="1:16" x14ac:dyDescent="0.25">
      <c r="A89" s="144" t="s">
        <v>138</v>
      </c>
      <c r="B89" s="123" t="s">
        <v>65</v>
      </c>
      <c r="C89" s="124" t="s">
        <v>139</v>
      </c>
      <c r="D89" s="125" t="s">
        <v>8</v>
      </c>
      <c r="E89" s="126">
        <v>26</v>
      </c>
      <c r="F89" s="139"/>
      <c r="G89" s="138"/>
      <c r="H89" s="141"/>
      <c r="I89" s="138"/>
      <c r="J89" s="138"/>
      <c r="K89" s="122"/>
      <c r="L89" s="120"/>
      <c r="M89" s="120"/>
      <c r="N89" s="120"/>
      <c r="O89" s="120"/>
      <c r="P89" s="120">
        <f t="shared" si="5"/>
        <v>0</v>
      </c>
    </row>
    <row r="90" spans="1:16" ht="28.5" customHeight="1" x14ac:dyDescent="0.25">
      <c r="A90" s="144" t="s">
        <v>140</v>
      </c>
      <c r="B90" s="123" t="s">
        <v>65</v>
      </c>
      <c r="C90" s="124" t="s">
        <v>141</v>
      </c>
      <c r="D90" s="125" t="s">
        <v>8</v>
      </c>
      <c r="E90" s="126">
        <v>26</v>
      </c>
      <c r="F90" s="139"/>
      <c r="G90" s="138"/>
      <c r="H90" s="141"/>
      <c r="I90" s="138"/>
      <c r="J90" s="138"/>
      <c r="K90" s="122"/>
      <c r="L90" s="120"/>
      <c r="M90" s="120"/>
      <c r="N90" s="120"/>
      <c r="O90" s="120"/>
      <c r="P90" s="120">
        <f t="shared" si="5"/>
        <v>0</v>
      </c>
    </row>
    <row r="91" spans="1:16" x14ac:dyDescent="0.25">
      <c r="A91" s="136"/>
      <c r="B91" s="142"/>
      <c r="C91" s="129" t="s">
        <v>142</v>
      </c>
      <c r="D91" s="125" t="s">
        <v>8</v>
      </c>
      <c r="E91" s="126">
        <f>E90*2*1.1</f>
        <v>57.2</v>
      </c>
      <c r="F91" s="139"/>
      <c r="G91" s="138"/>
      <c r="H91" s="141"/>
      <c r="I91" s="138"/>
      <c r="J91" s="138"/>
      <c r="K91" s="122"/>
      <c r="L91" s="120"/>
      <c r="M91" s="120"/>
      <c r="N91" s="120"/>
      <c r="O91" s="120"/>
      <c r="P91" s="120">
        <f t="shared" si="5"/>
        <v>0</v>
      </c>
    </row>
    <row r="92" spans="1:16" ht="25.5" x14ac:dyDescent="0.25">
      <c r="A92" s="133" t="s">
        <v>143</v>
      </c>
      <c r="B92" s="123" t="s">
        <v>65</v>
      </c>
      <c r="C92" s="124" t="s">
        <v>78</v>
      </c>
      <c r="D92" s="125" t="s">
        <v>8</v>
      </c>
      <c r="E92" s="126">
        <v>26</v>
      </c>
      <c r="F92" s="119"/>
      <c r="G92" s="120"/>
      <c r="H92" s="121"/>
      <c r="I92" s="120"/>
      <c r="J92" s="120"/>
      <c r="K92" s="122"/>
      <c r="L92" s="120"/>
      <c r="M92" s="120"/>
      <c r="N92" s="120"/>
      <c r="O92" s="120"/>
      <c r="P92" s="120">
        <f t="shared" si="5"/>
        <v>0</v>
      </c>
    </row>
    <row r="93" spans="1:16" x14ac:dyDescent="0.25">
      <c r="A93" s="115"/>
      <c r="B93" s="123"/>
      <c r="C93" s="129" t="s">
        <v>79</v>
      </c>
      <c r="D93" s="125" t="s">
        <v>8</v>
      </c>
      <c r="E93" s="126">
        <f>E92*1.1</f>
        <v>28.6</v>
      </c>
      <c r="F93" s="119"/>
      <c r="G93" s="120"/>
      <c r="H93" s="121"/>
      <c r="I93" s="120"/>
      <c r="J93" s="120"/>
      <c r="K93" s="122"/>
      <c r="L93" s="120"/>
      <c r="M93" s="120"/>
      <c r="N93" s="120"/>
      <c r="O93" s="120"/>
      <c r="P93" s="120">
        <f t="shared" si="5"/>
        <v>0</v>
      </c>
    </row>
    <row r="94" spans="1:16" x14ac:dyDescent="0.25">
      <c r="A94" s="115"/>
      <c r="B94" s="123"/>
      <c r="C94" s="129" t="s">
        <v>80</v>
      </c>
      <c r="D94" s="125" t="s">
        <v>81</v>
      </c>
      <c r="E94" s="126">
        <f>E92*10</f>
        <v>260</v>
      </c>
      <c r="F94" s="119"/>
      <c r="G94" s="120"/>
      <c r="H94" s="121"/>
      <c r="I94" s="120"/>
      <c r="J94" s="120"/>
      <c r="K94" s="122"/>
      <c r="L94" s="120"/>
      <c r="M94" s="120"/>
      <c r="N94" s="120"/>
      <c r="O94" s="120"/>
      <c r="P94" s="120">
        <f t="shared" si="5"/>
        <v>0</v>
      </c>
    </row>
    <row r="95" spans="1:16" x14ac:dyDescent="0.25">
      <c r="A95" s="133" t="s">
        <v>144</v>
      </c>
      <c r="B95" s="123" t="s">
        <v>65</v>
      </c>
      <c r="C95" s="124" t="s">
        <v>145</v>
      </c>
      <c r="D95" s="125" t="s">
        <v>8</v>
      </c>
      <c r="E95" s="126">
        <v>26</v>
      </c>
      <c r="F95" s="119"/>
      <c r="G95" s="120"/>
      <c r="H95" s="121"/>
      <c r="I95" s="120"/>
      <c r="J95" s="120"/>
      <c r="K95" s="122"/>
      <c r="L95" s="120"/>
      <c r="M95" s="120"/>
      <c r="N95" s="120"/>
      <c r="O95" s="120"/>
      <c r="P95" s="120">
        <f t="shared" si="5"/>
        <v>0</v>
      </c>
    </row>
    <row r="96" spans="1:16" x14ac:dyDescent="0.25">
      <c r="A96" s="143" t="s">
        <v>146</v>
      </c>
      <c r="B96" s="123" t="s">
        <v>65</v>
      </c>
      <c r="C96" s="124" t="s">
        <v>106</v>
      </c>
      <c r="D96" s="125" t="s">
        <v>8</v>
      </c>
      <c r="E96" s="126">
        <v>26</v>
      </c>
      <c r="F96" s="139"/>
      <c r="G96" s="138"/>
      <c r="H96" s="121"/>
      <c r="I96" s="138"/>
      <c r="J96" s="138"/>
      <c r="K96" s="122"/>
      <c r="L96" s="120"/>
      <c r="M96" s="120"/>
      <c r="N96" s="120"/>
      <c r="O96" s="120"/>
      <c r="P96" s="120">
        <f t="shared" si="5"/>
        <v>0</v>
      </c>
    </row>
    <row r="97" spans="1:16" x14ac:dyDescent="0.25">
      <c r="A97" s="136"/>
      <c r="B97" s="142"/>
      <c r="C97" s="129" t="s">
        <v>107</v>
      </c>
      <c r="D97" s="125" t="s">
        <v>8</v>
      </c>
      <c r="E97" s="126">
        <f>E96*1.1</f>
        <v>28.6</v>
      </c>
      <c r="F97" s="139"/>
      <c r="G97" s="138"/>
      <c r="H97" s="141"/>
      <c r="I97" s="138"/>
      <c r="J97" s="138"/>
      <c r="K97" s="122"/>
      <c r="L97" s="120"/>
      <c r="M97" s="120"/>
      <c r="N97" s="120"/>
      <c r="O97" s="120"/>
      <c r="P97" s="120">
        <f t="shared" si="5"/>
        <v>0</v>
      </c>
    </row>
    <row r="98" spans="1:16" x14ac:dyDescent="0.25">
      <c r="A98" s="136"/>
      <c r="B98" s="142"/>
      <c r="C98" s="129" t="s">
        <v>108</v>
      </c>
      <c r="D98" s="125" t="s">
        <v>101</v>
      </c>
      <c r="E98" s="126">
        <f>E96*0.5</f>
        <v>13</v>
      </c>
      <c r="F98" s="139"/>
      <c r="G98" s="138"/>
      <c r="H98" s="141"/>
      <c r="I98" s="138"/>
      <c r="J98" s="138"/>
      <c r="K98" s="122"/>
      <c r="L98" s="120"/>
      <c r="M98" s="120"/>
      <c r="N98" s="120"/>
      <c r="O98" s="120"/>
      <c r="P98" s="120">
        <f t="shared" si="5"/>
        <v>0</v>
      </c>
    </row>
    <row r="99" spans="1:16" x14ac:dyDescent="0.25">
      <c r="A99" s="136"/>
      <c r="B99" s="142"/>
      <c r="C99" s="129" t="s">
        <v>109</v>
      </c>
      <c r="D99" s="125" t="s">
        <v>68</v>
      </c>
      <c r="E99" s="126">
        <v>1</v>
      </c>
      <c r="F99" s="139"/>
      <c r="G99" s="138"/>
      <c r="H99" s="141"/>
      <c r="I99" s="138"/>
      <c r="J99" s="138"/>
      <c r="K99" s="122"/>
      <c r="L99" s="120"/>
      <c r="M99" s="120"/>
      <c r="N99" s="120"/>
      <c r="O99" s="120"/>
      <c r="P99" s="120">
        <f t="shared" si="5"/>
        <v>0</v>
      </c>
    </row>
    <row r="100" spans="1:16" x14ac:dyDescent="0.25">
      <c r="A100" s="143" t="s">
        <v>147</v>
      </c>
      <c r="B100" s="123" t="s">
        <v>65</v>
      </c>
      <c r="C100" s="124" t="s">
        <v>111</v>
      </c>
      <c r="D100" s="125" t="s">
        <v>88</v>
      </c>
      <c r="E100" s="126">
        <v>22</v>
      </c>
      <c r="F100" s="119"/>
      <c r="G100" s="130"/>
      <c r="H100" s="131"/>
      <c r="I100" s="138"/>
      <c r="J100" s="138"/>
      <c r="K100" s="122"/>
      <c r="L100" s="120"/>
      <c r="M100" s="120"/>
      <c r="N100" s="120"/>
      <c r="O100" s="120"/>
      <c r="P100" s="120">
        <f t="shared" si="5"/>
        <v>0</v>
      </c>
    </row>
    <row r="101" spans="1:16" ht="25.5" x14ac:dyDescent="0.25">
      <c r="A101" s="136">
        <f>A87+1</f>
        <v>19</v>
      </c>
      <c r="B101" s="123" t="s">
        <v>65</v>
      </c>
      <c r="C101" s="124" t="s">
        <v>148</v>
      </c>
      <c r="D101" s="125" t="s">
        <v>81</v>
      </c>
      <c r="E101" s="126">
        <v>1</v>
      </c>
      <c r="F101" s="139"/>
      <c r="G101" s="138"/>
      <c r="H101" s="141"/>
      <c r="I101" s="138"/>
      <c r="J101" s="138"/>
      <c r="K101" s="122"/>
      <c r="L101" s="120"/>
      <c r="M101" s="120"/>
      <c r="N101" s="120"/>
      <c r="O101" s="120"/>
      <c r="P101" s="120">
        <f t="shared" si="5"/>
        <v>0</v>
      </c>
    </row>
    <row r="102" spans="1:16" ht="38.25" x14ac:dyDescent="0.25">
      <c r="A102" s="136">
        <f>A101+1</f>
        <v>20</v>
      </c>
      <c r="B102" s="123" t="s">
        <v>65</v>
      </c>
      <c r="C102" s="124" t="s">
        <v>149</v>
      </c>
      <c r="D102" s="125" t="s">
        <v>8</v>
      </c>
      <c r="E102" s="126">
        <v>76</v>
      </c>
      <c r="F102" s="139"/>
      <c r="G102" s="138"/>
      <c r="H102" s="141"/>
      <c r="I102" s="138"/>
      <c r="J102" s="138"/>
      <c r="K102" s="122"/>
      <c r="L102" s="120"/>
      <c r="M102" s="120"/>
      <c r="N102" s="120"/>
      <c r="O102" s="120"/>
      <c r="P102" s="120">
        <f t="shared" si="5"/>
        <v>0</v>
      </c>
    </row>
    <row r="103" spans="1:16" ht="25.5" x14ac:dyDescent="0.25">
      <c r="A103" s="136"/>
      <c r="B103" s="142"/>
      <c r="C103" s="129" t="s">
        <v>150</v>
      </c>
      <c r="D103" s="125" t="s">
        <v>8</v>
      </c>
      <c r="E103" s="126">
        <f>E102*1.12</f>
        <v>85.12</v>
      </c>
      <c r="F103" s="139"/>
      <c r="G103" s="138"/>
      <c r="H103" s="141"/>
      <c r="I103" s="138"/>
      <c r="J103" s="138"/>
      <c r="K103" s="122"/>
      <c r="L103" s="120"/>
      <c r="M103" s="120"/>
      <c r="N103" s="120"/>
      <c r="O103" s="120"/>
      <c r="P103" s="120">
        <f t="shared" si="5"/>
        <v>0</v>
      </c>
    </row>
    <row r="104" spans="1:16" x14ac:dyDescent="0.25">
      <c r="A104" s="136"/>
      <c r="B104" s="142"/>
      <c r="C104" s="129" t="s">
        <v>151</v>
      </c>
      <c r="D104" s="125" t="s">
        <v>101</v>
      </c>
      <c r="E104" s="126">
        <f>E102*5</f>
        <v>380</v>
      </c>
      <c r="F104" s="139"/>
      <c r="G104" s="138"/>
      <c r="H104" s="141"/>
      <c r="I104" s="138"/>
      <c r="J104" s="138"/>
      <c r="K104" s="122"/>
      <c r="L104" s="120"/>
      <c r="M104" s="120"/>
      <c r="N104" s="120"/>
      <c r="O104" s="120"/>
      <c r="P104" s="120">
        <f t="shared" si="5"/>
        <v>0</v>
      </c>
    </row>
    <row r="105" spans="1:16" ht="25.5" x14ac:dyDescent="0.25">
      <c r="A105" s="136">
        <f>A102+1</f>
        <v>21</v>
      </c>
      <c r="B105" s="123" t="s">
        <v>65</v>
      </c>
      <c r="C105" s="124" t="s">
        <v>152</v>
      </c>
      <c r="D105" s="125" t="s">
        <v>8</v>
      </c>
      <c r="E105" s="126">
        <v>83.8</v>
      </c>
      <c r="F105" s="139"/>
      <c r="G105" s="138"/>
      <c r="H105" s="141"/>
      <c r="I105" s="138"/>
      <c r="J105" s="138"/>
      <c r="K105" s="122"/>
      <c r="L105" s="120"/>
      <c r="M105" s="120"/>
      <c r="N105" s="120"/>
      <c r="O105" s="120"/>
      <c r="P105" s="120">
        <f t="shared" si="5"/>
        <v>0</v>
      </c>
    </row>
    <row r="106" spans="1:16" x14ac:dyDescent="0.25">
      <c r="A106" s="136"/>
      <c r="B106" s="123"/>
      <c r="C106" s="124"/>
      <c r="D106" s="125"/>
      <c r="E106" s="126"/>
      <c r="F106" s="139"/>
      <c r="G106" s="138"/>
      <c r="H106" s="141"/>
      <c r="I106" s="138"/>
      <c r="J106" s="138"/>
      <c r="K106" s="122"/>
      <c r="L106" s="120"/>
      <c r="M106" s="120"/>
      <c r="N106" s="120"/>
      <c r="O106" s="120"/>
      <c r="P106" s="120">
        <f t="shared" si="5"/>
        <v>0</v>
      </c>
    </row>
    <row r="107" spans="1:16" x14ac:dyDescent="0.25">
      <c r="A107" s="136"/>
      <c r="B107" s="123"/>
      <c r="C107" s="116" t="s">
        <v>153</v>
      </c>
      <c r="D107" s="125"/>
      <c r="E107" s="126"/>
      <c r="F107" s="139"/>
      <c r="G107" s="138"/>
      <c r="H107" s="141"/>
      <c r="I107" s="138"/>
      <c r="J107" s="138"/>
      <c r="K107" s="122"/>
      <c r="L107" s="120"/>
      <c r="M107" s="120"/>
      <c r="N107" s="120"/>
      <c r="O107" s="120"/>
      <c r="P107" s="120">
        <f t="shared" si="5"/>
        <v>0</v>
      </c>
    </row>
    <row r="108" spans="1:16" ht="25.5" x14ac:dyDescent="0.25">
      <c r="A108" s="136">
        <f>A105+1</f>
        <v>22</v>
      </c>
      <c r="B108" s="123" t="s">
        <v>65</v>
      </c>
      <c r="C108" s="124" t="s">
        <v>154</v>
      </c>
      <c r="D108" s="125" t="s">
        <v>68</v>
      </c>
      <c r="E108" s="126">
        <v>2</v>
      </c>
      <c r="F108" s="139"/>
      <c r="G108" s="138"/>
      <c r="H108" s="141"/>
      <c r="I108" s="138"/>
      <c r="J108" s="138"/>
      <c r="K108" s="122"/>
      <c r="L108" s="120"/>
      <c r="M108" s="120"/>
      <c r="N108" s="120"/>
      <c r="O108" s="120"/>
      <c r="P108" s="120">
        <f t="shared" si="5"/>
        <v>0</v>
      </c>
    </row>
    <row r="109" spans="1:16" ht="13.5" customHeight="1" x14ac:dyDescent="0.25">
      <c r="A109" s="136">
        <f>A108+1</f>
        <v>23</v>
      </c>
      <c r="B109" s="123" t="s">
        <v>65</v>
      </c>
      <c r="C109" s="124" t="s">
        <v>155</v>
      </c>
      <c r="D109" s="125" t="s">
        <v>68</v>
      </c>
      <c r="E109" s="126">
        <v>2</v>
      </c>
      <c r="F109" s="139"/>
      <c r="G109" s="138"/>
      <c r="H109" s="141"/>
      <c r="I109" s="138"/>
      <c r="J109" s="138"/>
      <c r="K109" s="122"/>
      <c r="L109" s="120"/>
      <c r="M109" s="120"/>
      <c r="N109" s="120"/>
      <c r="O109" s="120"/>
      <c r="P109" s="120">
        <f t="shared" si="5"/>
        <v>0</v>
      </c>
    </row>
    <row r="110" spans="1:16" ht="25.5" x14ac:dyDescent="0.25">
      <c r="A110" s="136">
        <f>A109+1</f>
        <v>24</v>
      </c>
      <c r="B110" s="123" t="s">
        <v>65</v>
      </c>
      <c r="C110" s="124" t="s">
        <v>156</v>
      </c>
      <c r="D110" s="125" t="s">
        <v>68</v>
      </c>
      <c r="E110" s="126">
        <v>2</v>
      </c>
      <c r="F110" s="139"/>
      <c r="G110" s="138"/>
      <c r="H110" s="141"/>
      <c r="I110" s="138"/>
      <c r="J110" s="138"/>
      <c r="K110" s="122"/>
      <c r="L110" s="120"/>
      <c r="M110" s="120"/>
      <c r="N110" s="120"/>
      <c r="O110" s="120"/>
      <c r="P110" s="120">
        <f t="shared" si="5"/>
        <v>0</v>
      </c>
    </row>
    <row r="111" spans="1:16" ht="13.5" customHeight="1" x14ac:dyDescent="0.25">
      <c r="A111" s="136">
        <f>A110+1</f>
        <v>25</v>
      </c>
      <c r="B111" s="123" t="s">
        <v>65</v>
      </c>
      <c r="C111" s="124" t="s">
        <v>157</v>
      </c>
      <c r="D111" s="125" t="s">
        <v>68</v>
      </c>
      <c r="E111" s="126">
        <v>2</v>
      </c>
      <c r="F111" s="139"/>
      <c r="G111" s="138"/>
      <c r="H111" s="141"/>
      <c r="I111" s="138"/>
      <c r="J111" s="138"/>
      <c r="K111" s="122"/>
      <c r="L111" s="120"/>
      <c r="M111" s="120"/>
      <c r="N111" s="120"/>
      <c r="O111" s="120"/>
      <c r="P111" s="120">
        <f t="shared" si="5"/>
        <v>0</v>
      </c>
    </row>
    <row r="112" spans="1:16" x14ac:dyDescent="0.25">
      <c r="A112" s="136"/>
      <c r="B112" s="142"/>
      <c r="C112" s="124"/>
      <c r="D112" s="125"/>
      <c r="E112" s="126"/>
      <c r="F112" s="139"/>
      <c r="G112" s="138"/>
      <c r="H112" s="141"/>
      <c r="I112" s="138"/>
      <c r="J112" s="138"/>
      <c r="K112" s="122"/>
      <c r="L112" s="120"/>
      <c r="M112" s="120"/>
      <c r="N112" s="120"/>
      <c r="O112" s="120"/>
      <c r="P112" s="120">
        <f t="shared" si="5"/>
        <v>0</v>
      </c>
    </row>
    <row r="113" spans="1:16" ht="25.5" x14ac:dyDescent="0.25">
      <c r="A113" s="136"/>
      <c r="B113" s="142"/>
      <c r="C113" s="116" t="s">
        <v>158</v>
      </c>
      <c r="D113" s="125"/>
      <c r="E113" s="126"/>
      <c r="F113" s="139"/>
      <c r="G113" s="138"/>
      <c r="H113" s="141"/>
      <c r="I113" s="138"/>
      <c r="J113" s="138"/>
      <c r="K113" s="122"/>
      <c r="L113" s="120"/>
      <c r="M113" s="120"/>
      <c r="N113" s="120"/>
      <c r="O113" s="120"/>
      <c r="P113" s="120">
        <f t="shared" si="5"/>
        <v>0</v>
      </c>
    </row>
    <row r="114" spans="1:16" x14ac:dyDescent="0.25">
      <c r="A114" s="136">
        <f>A111+1</f>
        <v>26</v>
      </c>
      <c r="B114" s="123" t="s">
        <v>65</v>
      </c>
      <c r="C114" s="124" t="s">
        <v>159</v>
      </c>
      <c r="D114" s="125" t="s">
        <v>81</v>
      </c>
      <c r="E114" s="126">
        <v>7</v>
      </c>
      <c r="F114" s="139"/>
      <c r="G114" s="138"/>
      <c r="H114" s="141"/>
      <c r="I114" s="138"/>
      <c r="J114" s="138"/>
      <c r="K114" s="122"/>
      <c r="L114" s="120"/>
      <c r="M114" s="120"/>
      <c r="N114" s="120"/>
      <c r="O114" s="120"/>
      <c r="P114" s="120">
        <f t="shared" si="5"/>
        <v>0</v>
      </c>
    </row>
    <row r="115" spans="1:16" x14ac:dyDescent="0.25">
      <c r="A115" s="136">
        <f>A114+1</f>
        <v>27</v>
      </c>
      <c r="B115" s="123" t="s">
        <v>65</v>
      </c>
      <c r="C115" s="124" t="s">
        <v>160</v>
      </c>
      <c r="D115" s="125" t="s">
        <v>81</v>
      </c>
      <c r="E115" s="126">
        <v>2</v>
      </c>
      <c r="F115" s="139"/>
      <c r="G115" s="138"/>
      <c r="H115" s="141"/>
      <c r="I115" s="138"/>
      <c r="J115" s="138"/>
      <c r="K115" s="122"/>
      <c r="L115" s="120"/>
      <c r="M115" s="120"/>
      <c r="N115" s="120"/>
      <c r="O115" s="120"/>
      <c r="P115" s="120">
        <f t="shared" si="5"/>
        <v>0</v>
      </c>
    </row>
    <row r="116" spans="1:16" x14ac:dyDescent="0.25">
      <c r="A116" s="136">
        <f t="shared" ref="A116:A125" si="6">A115+1</f>
        <v>28</v>
      </c>
      <c r="B116" s="123" t="s">
        <v>65</v>
      </c>
      <c r="C116" s="124" t="s">
        <v>161</v>
      </c>
      <c r="D116" s="125" t="s">
        <v>81</v>
      </c>
      <c r="E116" s="126">
        <v>6</v>
      </c>
      <c r="F116" s="139"/>
      <c r="G116" s="138"/>
      <c r="H116" s="141"/>
      <c r="I116" s="138"/>
      <c r="J116" s="138"/>
      <c r="K116" s="122"/>
      <c r="L116" s="120"/>
      <c r="M116" s="120"/>
      <c r="N116" s="120"/>
      <c r="O116" s="120"/>
      <c r="P116" s="120">
        <f t="shared" si="5"/>
        <v>0</v>
      </c>
    </row>
    <row r="117" spans="1:16" ht="25.5" x14ac:dyDescent="0.25">
      <c r="A117" s="136"/>
      <c r="B117" s="123"/>
      <c r="C117" s="124" t="s">
        <v>162</v>
      </c>
      <c r="D117" s="125" t="s">
        <v>81</v>
      </c>
      <c r="E117" s="126">
        <v>4</v>
      </c>
      <c r="F117" s="139"/>
      <c r="G117" s="138"/>
      <c r="H117" s="141"/>
      <c r="I117" s="138"/>
      <c r="J117" s="138"/>
      <c r="K117" s="122"/>
      <c r="L117" s="120"/>
      <c r="M117" s="120"/>
      <c r="N117" s="120"/>
      <c r="O117" s="120"/>
      <c r="P117" s="120">
        <f t="shared" si="5"/>
        <v>0</v>
      </c>
    </row>
    <row r="118" spans="1:16" x14ac:dyDescent="0.25">
      <c r="A118" s="136"/>
      <c r="B118" s="123"/>
      <c r="C118" s="124" t="s">
        <v>163</v>
      </c>
      <c r="D118" s="125" t="s">
        <v>81</v>
      </c>
      <c r="E118" s="126">
        <v>2</v>
      </c>
      <c r="F118" s="139"/>
      <c r="G118" s="138"/>
      <c r="H118" s="141"/>
      <c r="I118" s="138"/>
      <c r="J118" s="138"/>
      <c r="K118" s="122"/>
      <c r="L118" s="120"/>
      <c r="M118" s="120"/>
      <c r="N118" s="120"/>
      <c r="O118" s="120"/>
      <c r="P118" s="120">
        <f t="shared" si="5"/>
        <v>0</v>
      </c>
    </row>
    <row r="119" spans="1:16" x14ac:dyDescent="0.25">
      <c r="A119" s="136"/>
      <c r="B119" s="123"/>
      <c r="C119" s="124" t="s">
        <v>164</v>
      </c>
      <c r="D119" s="125" t="s">
        <v>81</v>
      </c>
      <c r="E119" s="126">
        <v>6</v>
      </c>
      <c r="F119" s="139"/>
      <c r="G119" s="138"/>
      <c r="H119" s="141"/>
      <c r="I119" s="138"/>
      <c r="J119" s="138"/>
      <c r="K119" s="122"/>
      <c r="L119" s="120"/>
      <c r="M119" s="120"/>
      <c r="N119" s="120"/>
      <c r="O119" s="120"/>
      <c r="P119" s="120">
        <f t="shared" si="5"/>
        <v>0</v>
      </c>
    </row>
    <row r="120" spans="1:16" x14ac:dyDescent="0.25">
      <c r="A120" s="115">
        <f>A116+1</f>
        <v>29</v>
      </c>
      <c r="B120" s="123" t="s">
        <v>65</v>
      </c>
      <c r="C120" s="124" t="s">
        <v>165</v>
      </c>
      <c r="D120" s="125" t="s">
        <v>88</v>
      </c>
      <c r="E120" s="126">
        <v>15</v>
      </c>
      <c r="F120" s="135"/>
      <c r="G120" s="130"/>
      <c r="H120" s="131"/>
      <c r="I120" s="130"/>
      <c r="J120" s="130"/>
      <c r="K120" s="122"/>
      <c r="L120" s="120"/>
      <c r="M120" s="120"/>
      <c r="N120" s="120"/>
      <c r="O120" s="120"/>
      <c r="P120" s="120">
        <f t="shared" si="5"/>
        <v>0</v>
      </c>
    </row>
    <row r="121" spans="1:16" ht="25.5" x14ac:dyDescent="0.25">
      <c r="A121" s="115">
        <f t="shared" si="6"/>
        <v>30</v>
      </c>
      <c r="B121" s="123" t="s">
        <v>65</v>
      </c>
      <c r="C121" s="124" t="s">
        <v>166</v>
      </c>
      <c r="D121" s="125" t="s">
        <v>88</v>
      </c>
      <c r="E121" s="126">
        <v>30</v>
      </c>
      <c r="F121" s="135"/>
      <c r="G121" s="130"/>
      <c r="H121" s="131"/>
      <c r="I121" s="130"/>
      <c r="J121" s="130"/>
      <c r="K121" s="122"/>
      <c r="L121" s="120"/>
      <c r="M121" s="120"/>
      <c r="N121" s="120"/>
      <c r="O121" s="120"/>
      <c r="P121" s="120">
        <f t="shared" si="5"/>
        <v>0</v>
      </c>
    </row>
    <row r="122" spans="1:16" x14ac:dyDescent="0.25">
      <c r="A122" s="115">
        <f t="shared" si="6"/>
        <v>31</v>
      </c>
      <c r="B122" s="123" t="s">
        <v>65</v>
      </c>
      <c r="C122" s="124" t="s">
        <v>167</v>
      </c>
      <c r="D122" s="125" t="s">
        <v>68</v>
      </c>
      <c r="E122" s="126">
        <v>2</v>
      </c>
      <c r="F122" s="135"/>
      <c r="G122" s="130"/>
      <c r="H122" s="131"/>
      <c r="I122" s="130"/>
      <c r="J122" s="130"/>
      <c r="K122" s="122"/>
      <c r="L122" s="120"/>
      <c r="M122" s="120"/>
      <c r="N122" s="120"/>
      <c r="O122" s="120"/>
      <c r="P122" s="120">
        <f t="shared" si="5"/>
        <v>0</v>
      </c>
    </row>
    <row r="123" spans="1:16" x14ac:dyDescent="0.25">
      <c r="A123" s="136">
        <f t="shared" si="6"/>
        <v>32</v>
      </c>
      <c r="B123" s="123" t="s">
        <v>65</v>
      </c>
      <c r="C123" s="124" t="s">
        <v>168</v>
      </c>
      <c r="D123" s="125" t="s">
        <v>81</v>
      </c>
      <c r="E123" s="126">
        <v>1</v>
      </c>
      <c r="F123" s="139"/>
      <c r="G123" s="138"/>
      <c r="H123" s="141"/>
      <c r="I123" s="138"/>
      <c r="J123" s="138"/>
      <c r="K123" s="122"/>
      <c r="L123" s="120"/>
      <c r="M123" s="120"/>
      <c r="N123" s="120"/>
      <c r="O123" s="120"/>
      <c r="P123" s="120">
        <f t="shared" si="5"/>
        <v>0</v>
      </c>
    </row>
    <row r="124" spans="1:16" x14ac:dyDescent="0.25">
      <c r="A124" s="136">
        <f t="shared" si="6"/>
        <v>33</v>
      </c>
      <c r="B124" s="123" t="s">
        <v>65</v>
      </c>
      <c r="C124" s="124" t="s">
        <v>169</v>
      </c>
      <c r="D124" s="125" t="s">
        <v>88</v>
      </c>
      <c r="E124" s="126">
        <v>25</v>
      </c>
      <c r="F124" s="139"/>
      <c r="G124" s="138"/>
      <c r="H124" s="141"/>
      <c r="I124" s="138"/>
      <c r="J124" s="138"/>
      <c r="K124" s="122"/>
      <c r="L124" s="120"/>
      <c r="M124" s="120"/>
      <c r="N124" s="120"/>
      <c r="O124" s="120"/>
      <c r="P124" s="120">
        <f t="shared" si="5"/>
        <v>0</v>
      </c>
    </row>
    <row r="125" spans="1:16" x14ac:dyDescent="0.25">
      <c r="A125" s="136">
        <f t="shared" si="6"/>
        <v>34</v>
      </c>
      <c r="B125" s="123" t="s">
        <v>65</v>
      </c>
      <c r="C125" s="124" t="s">
        <v>170</v>
      </c>
      <c r="D125" s="125" t="s">
        <v>81</v>
      </c>
      <c r="E125" s="126">
        <v>2</v>
      </c>
      <c r="F125" s="139"/>
      <c r="G125" s="138"/>
      <c r="H125" s="141"/>
      <c r="I125" s="138"/>
      <c r="J125" s="138"/>
      <c r="K125" s="122"/>
      <c r="L125" s="120"/>
      <c r="M125" s="120"/>
      <c r="N125" s="120"/>
      <c r="O125" s="120"/>
      <c r="P125" s="120">
        <f t="shared" si="5"/>
        <v>0</v>
      </c>
    </row>
    <row r="126" spans="1:16" x14ac:dyDescent="0.25">
      <c r="A126" s="136"/>
      <c r="B126" s="136"/>
      <c r="C126" s="124" t="s">
        <v>42</v>
      </c>
      <c r="D126" s="125" t="s">
        <v>42</v>
      </c>
      <c r="E126" s="126">
        <v>0</v>
      </c>
      <c r="F126" s="139"/>
      <c r="G126" s="138"/>
      <c r="H126" s="131"/>
      <c r="I126" s="138"/>
      <c r="J126" s="138"/>
      <c r="K126" s="122"/>
      <c r="L126" s="120"/>
      <c r="M126" s="120"/>
      <c r="N126" s="120"/>
      <c r="O126" s="120"/>
      <c r="P126" s="120">
        <f t="shared" si="5"/>
        <v>0</v>
      </c>
    </row>
    <row r="127" spans="1:16" x14ac:dyDescent="0.25">
      <c r="A127" s="136"/>
      <c r="B127" s="136"/>
      <c r="C127" s="145" t="s">
        <v>171</v>
      </c>
      <c r="D127" s="146"/>
      <c r="E127" s="147"/>
      <c r="F127" s="139"/>
      <c r="G127" s="138"/>
      <c r="H127" s="131"/>
      <c r="I127" s="138"/>
      <c r="J127" s="138"/>
      <c r="K127" s="122"/>
      <c r="L127" s="120"/>
      <c r="M127" s="120"/>
      <c r="N127" s="120"/>
      <c r="O127" s="120"/>
      <c r="P127" s="120">
        <f t="shared" si="5"/>
        <v>0</v>
      </c>
    </row>
    <row r="128" spans="1:16" ht="25.5" x14ac:dyDescent="0.25">
      <c r="A128" s="136">
        <f>A125+1</f>
        <v>35</v>
      </c>
      <c r="B128" s="123" t="s">
        <v>65</v>
      </c>
      <c r="C128" s="148" t="s">
        <v>172</v>
      </c>
      <c r="D128" s="146" t="s">
        <v>81</v>
      </c>
      <c r="E128" s="147">
        <v>1</v>
      </c>
      <c r="F128" s="139"/>
      <c r="G128" s="138"/>
      <c r="H128" s="131"/>
      <c r="I128" s="138"/>
      <c r="J128" s="138"/>
      <c r="K128" s="122"/>
      <c r="L128" s="120"/>
      <c r="M128" s="120"/>
      <c r="N128" s="120"/>
      <c r="O128" s="120"/>
      <c r="P128" s="120">
        <f t="shared" ref="P128:P138" si="7">SUM(M128:O128)</f>
        <v>0</v>
      </c>
    </row>
    <row r="129" spans="1:16" ht="25.5" x14ac:dyDescent="0.25">
      <c r="A129" s="136">
        <f>A128+1</f>
        <v>36</v>
      </c>
      <c r="B129" s="123" t="s">
        <v>65</v>
      </c>
      <c r="C129" s="148" t="s">
        <v>173</v>
      </c>
      <c r="D129" s="146" t="s">
        <v>81</v>
      </c>
      <c r="E129" s="147">
        <v>1</v>
      </c>
      <c r="F129" s="139"/>
      <c r="G129" s="138"/>
      <c r="H129" s="131"/>
      <c r="I129" s="138"/>
      <c r="J129" s="138"/>
      <c r="K129" s="122"/>
      <c r="L129" s="120"/>
      <c r="M129" s="120"/>
      <c r="N129" s="120"/>
      <c r="O129" s="120"/>
      <c r="P129" s="120">
        <f t="shared" si="7"/>
        <v>0</v>
      </c>
    </row>
    <row r="130" spans="1:16" ht="25.5" x14ac:dyDescent="0.25">
      <c r="A130" s="136">
        <f>A129+1</f>
        <v>37</v>
      </c>
      <c r="B130" s="123" t="s">
        <v>65</v>
      </c>
      <c r="C130" s="148" t="s">
        <v>174</v>
      </c>
      <c r="D130" s="146" t="s">
        <v>88</v>
      </c>
      <c r="E130" s="147">
        <v>5</v>
      </c>
      <c r="F130" s="139"/>
      <c r="G130" s="138"/>
      <c r="H130" s="141"/>
      <c r="I130" s="138"/>
      <c r="J130" s="138"/>
      <c r="K130" s="122"/>
      <c r="L130" s="120"/>
      <c r="M130" s="120"/>
      <c r="N130" s="120"/>
      <c r="O130" s="120"/>
      <c r="P130" s="120">
        <f t="shared" si="7"/>
        <v>0</v>
      </c>
    </row>
    <row r="131" spans="1:16" x14ac:dyDescent="0.25">
      <c r="A131" s="136"/>
      <c r="B131" s="136"/>
      <c r="C131" s="148"/>
      <c r="D131" s="146"/>
      <c r="E131" s="147"/>
      <c r="F131" s="139"/>
      <c r="G131" s="138"/>
      <c r="H131" s="131"/>
      <c r="I131" s="138"/>
      <c r="J131" s="138"/>
      <c r="K131" s="122"/>
      <c r="L131" s="120"/>
      <c r="M131" s="120"/>
      <c r="N131" s="120"/>
      <c r="O131" s="120"/>
      <c r="P131" s="120">
        <f t="shared" si="7"/>
        <v>0</v>
      </c>
    </row>
    <row r="132" spans="1:16" x14ac:dyDescent="0.25">
      <c r="A132" s="136"/>
      <c r="B132" s="136"/>
      <c r="C132" s="145" t="s">
        <v>175</v>
      </c>
      <c r="D132" s="146"/>
      <c r="E132" s="147"/>
      <c r="F132" s="139"/>
      <c r="G132" s="138"/>
      <c r="H132" s="131"/>
      <c r="I132" s="138"/>
      <c r="J132" s="138"/>
      <c r="K132" s="122"/>
      <c r="L132" s="120"/>
      <c r="M132" s="120"/>
      <c r="N132" s="120"/>
      <c r="O132" s="120"/>
      <c r="P132" s="120">
        <f t="shared" si="7"/>
        <v>0</v>
      </c>
    </row>
    <row r="133" spans="1:16" x14ac:dyDescent="0.25">
      <c r="A133" s="136">
        <f>A130+1</f>
        <v>38</v>
      </c>
      <c r="B133" s="123" t="s">
        <v>65</v>
      </c>
      <c r="C133" s="148" t="s">
        <v>176</v>
      </c>
      <c r="D133" s="146" t="s">
        <v>8</v>
      </c>
      <c r="E133" s="147">
        <v>160</v>
      </c>
      <c r="F133" s="119"/>
      <c r="G133" s="120"/>
      <c r="H133" s="121"/>
      <c r="I133" s="120"/>
      <c r="J133" s="120"/>
      <c r="K133" s="122"/>
      <c r="L133" s="120"/>
      <c r="M133" s="120"/>
      <c r="N133" s="120"/>
      <c r="O133" s="120"/>
      <c r="P133" s="120">
        <f t="shared" si="7"/>
        <v>0</v>
      </c>
    </row>
    <row r="134" spans="1:16" ht="25.5" x14ac:dyDescent="0.25">
      <c r="A134" s="136">
        <f>A133+1</f>
        <v>39</v>
      </c>
      <c r="B134" s="123" t="s">
        <v>65</v>
      </c>
      <c r="C134" s="148" t="s">
        <v>177</v>
      </c>
      <c r="D134" s="146" t="s">
        <v>8</v>
      </c>
      <c r="E134" s="147">
        <v>160</v>
      </c>
      <c r="F134" s="139"/>
      <c r="G134" s="138"/>
      <c r="H134" s="131"/>
      <c r="I134" s="138"/>
      <c r="J134" s="138"/>
      <c r="K134" s="122"/>
      <c r="L134" s="120"/>
      <c r="M134" s="120"/>
      <c r="N134" s="120"/>
      <c r="O134" s="120"/>
      <c r="P134" s="120">
        <f t="shared" si="7"/>
        <v>0</v>
      </c>
    </row>
    <row r="135" spans="1:16" x14ac:dyDescent="0.25">
      <c r="A135" s="136">
        <f>A134+1</f>
        <v>40</v>
      </c>
      <c r="B135" s="123" t="s">
        <v>65</v>
      </c>
      <c r="C135" s="148" t="s">
        <v>178</v>
      </c>
      <c r="D135" s="146" t="s">
        <v>8</v>
      </c>
      <c r="E135" s="147">
        <v>160</v>
      </c>
      <c r="F135" s="139"/>
      <c r="G135" s="138"/>
      <c r="H135" s="131"/>
      <c r="I135" s="138"/>
      <c r="J135" s="138"/>
      <c r="K135" s="122"/>
      <c r="L135" s="120"/>
      <c r="M135" s="120"/>
      <c r="N135" s="120"/>
      <c r="O135" s="120"/>
      <c r="P135" s="120">
        <f t="shared" si="7"/>
        <v>0</v>
      </c>
    </row>
    <row r="136" spans="1:16" x14ac:dyDescent="0.25">
      <c r="A136" s="136">
        <f>A135+1</f>
        <v>41</v>
      </c>
      <c r="B136" s="123" t="s">
        <v>65</v>
      </c>
      <c r="C136" s="124" t="s">
        <v>111</v>
      </c>
      <c r="D136" s="125" t="s">
        <v>88</v>
      </c>
      <c r="E136" s="126">
        <v>70</v>
      </c>
      <c r="F136" s="119"/>
      <c r="G136" s="130"/>
      <c r="H136" s="131"/>
      <c r="I136" s="138"/>
      <c r="J136" s="138"/>
      <c r="K136" s="122"/>
      <c r="L136" s="120"/>
      <c r="M136" s="120"/>
      <c r="N136" s="120"/>
      <c r="O136" s="120"/>
      <c r="P136" s="120">
        <f t="shared" si="7"/>
        <v>0</v>
      </c>
    </row>
    <row r="137" spans="1:16" ht="25.5" x14ac:dyDescent="0.25">
      <c r="A137" s="136">
        <f>A136+1</f>
        <v>42</v>
      </c>
      <c r="B137" s="123" t="s">
        <v>65</v>
      </c>
      <c r="C137" s="148" t="s">
        <v>179</v>
      </c>
      <c r="D137" s="146" t="s">
        <v>68</v>
      </c>
      <c r="E137" s="147">
        <v>2</v>
      </c>
      <c r="F137" s="139"/>
      <c r="G137" s="138"/>
      <c r="H137" s="131"/>
      <c r="I137" s="138"/>
      <c r="J137" s="138"/>
      <c r="K137" s="122"/>
      <c r="L137" s="120"/>
      <c r="M137" s="120"/>
      <c r="N137" s="120"/>
      <c r="O137" s="120"/>
      <c r="P137" s="120">
        <f t="shared" si="7"/>
        <v>0</v>
      </c>
    </row>
    <row r="138" spans="1:16" ht="25.5" x14ac:dyDescent="0.25">
      <c r="A138" s="136">
        <f>A137+1</f>
        <v>43</v>
      </c>
      <c r="B138" s="123" t="s">
        <v>65</v>
      </c>
      <c r="C138" s="148" t="s">
        <v>180</v>
      </c>
      <c r="D138" s="146" t="s">
        <v>8</v>
      </c>
      <c r="E138" s="147">
        <v>115</v>
      </c>
      <c r="F138" s="139"/>
      <c r="G138" s="138"/>
      <c r="H138" s="131"/>
      <c r="I138" s="138"/>
      <c r="J138" s="138"/>
      <c r="K138" s="122"/>
      <c r="L138" s="120"/>
      <c r="M138" s="120"/>
      <c r="N138" s="120"/>
      <c r="O138" s="120"/>
      <c r="P138" s="120">
        <f t="shared" si="7"/>
        <v>0</v>
      </c>
    </row>
    <row r="139" spans="1:16" ht="15.75" thickBot="1" x14ac:dyDescent="0.3">
      <c r="A139" s="149"/>
      <c r="B139" s="149"/>
      <c r="C139" s="150"/>
      <c r="D139" s="151"/>
      <c r="E139" s="152"/>
      <c r="F139" s="153"/>
      <c r="G139" s="154"/>
      <c r="H139" s="155"/>
      <c r="I139" s="154"/>
      <c r="J139" s="154"/>
      <c r="K139" s="156"/>
      <c r="L139" s="157"/>
      <c r="M139" s="157"/>
      <c r="N139" s="157"/>
      <c r="O139" s="157"/>
      <c r="P139" s="157"/>
    </row>
    <row r="140" spans="1:16" ht="19.5" customHeight="1" thickBot="1" x14ac:dyDescent="0.3">
      <c r="A140" s="158"/>
      <c r="B140" s="159"/>
      <c r="C140" s="220" t="s">
        <v>181</v>
      </c>
      <c r="D140" s="221"/>
      <c r="E140" s="221"/>
      <c r="F140" s="221"/>
      <c r="G140" s="221"/>
      <c r="H140" s="221"/>
      <c r="I140" s="221"/>
      <c r="J140" s="222"/>
      <c r="K140" s="160"/>
      <c r="L140" s="161">
        <f>SUM(L12:L139)</f>
        <v>0</v>
      </c>
      <c r="M140" s="161">
        <f>SUM(M12:M139)</f>
        <v>0</v>
      </c>
      <c r="N140" s="161">
        <f>SUM(N12:N139)</f>
        <v>0</v>
      </c>
      <c r="O140" s="161">
        <f>SUM(O12:O139)</f>
        <v>0</v>
      </c>
      <c r="P140" s="162">
        <f>SUM(P12:P139)</f>
        <v>0</v>
      </c>
    </row>
    <row r="144" spans="1:16" ht="14.25" customHeight="1" x14ac:dyDescent="0.25">
      <c r="C144" s="163" t="s">
        <v>48</v>
      </c>
      <c r="G144" s="164" t="s">
        <v>49</v>
      </c>
    </row>
    <row r="145" spans="3:5" x14ac:dyDescent="0.25">
      <c r="C145" s="165" t="s">
        <v>42</v>
      </c>
    </row>
    <row r="146" spans="3:5" ht="12" customHeight="1" x14ac:dyDescent="0.25">
      <c r="C146" s="166" t="s">
        <v>182</v>
      </c>
    </row>
    <row r="148" spans="3:5" x14ac:dyDescent="0.25">
      <c r="C148" s="167" t="s">
        <v>183</v>
      </c>
      <c r="D148" s="167"/>
      <c r="E148" s="167"/>
    </row>
  </sheetData>
  <mergeCells count="13">
    <mergeCell ref="L9:P9"/>
    <mergeCell ref="C140:J140"/>
    <mergeCell ref="A1:P1"/>
    <mergeCell ref="A2:P2"/>
    <mergeCell ref="A4:E4"/>
    <mergeCell ref="A5:E5"/>
    <mergeCell ref="A6:E6"/>
    <mergeCell ref="A9:A10"/>
    <mergeCell ref="B9:B10"/>
    <mergeCell ref="C9:C10"/>
    <mergeCell ref="D9:D10"/>
    <mergeCell ref="E9:E10"/>
    <mergeCell ref="F9:K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Koptāme</vt:lpstr>
      <vt:lpstr>Kopsavilkums</vt:lpstr>
      <vt:lpstr>Lokala tame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Sistēmas Windows lietotājs</cp:lastModifiedBy>
  <cp:lastPrinted>2021-04-16T05:52:44Z</cp:lastPrinted>
  <dcterms:created xsi:type="dcterms:W3CDTF">2017-10-18T08:15:31Z</dcterms:created>
  <dcterms:modified xsi:type="dcterms:W3CDTF">2021-06-21T10:23:58Z</dcterms:modified>
</cp:coreProperties>
</file>